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GRE_PUBLICACIONES\PRECIOS VIGENTES\"/>
    </mc:Choice>
  </mc:AlternateContent>
  <xr:revisionPtr revIDLastSave="0" documentId="13_ncr:1_{39BB847F-6664-4F92-B422-56101FCECAD6}" xr6:coauthVersionLast="47" xr6:coauthVersionMax="47" xr10:uidLastSave="{00000000-0000-0000-0000-000000000000}"/>
  <workbookProtection workbookAlgorithmName="SHA-512" workbookHashValue="Hxc6wXXsK75VCG71ysP0DO60cwc6VwBmBeXTdrk02cUxv0Db5CsoLmbD1/CMoZLc/rYMksKGT676rFNMHtUuEw==" workbookSaltValue="vnbBEyOj0wh7K+BGW2hsCA==" workbookSpinCount="100000" lockStructure="1"/>
  <bookViews>
    <workbookView xWindow="-110" yWindow="-110" windowWidth="19420" windowHeight="10300" activeTab="1" xr2:uid="{00000000-000D-0000-FFFF-FFFF00000000}"/>
  </bookViews>
  <sheets>
    <sheet name="Barranca - Cartagena" sheetId="1" r:id="rId1"/>
    <sheet name="Producto Importado" sheetId="3" r:id="rId2"/>
    <sheet name="Tarifas de Transporte" sheetId="2" state="hidden" r:id="rId3"/>
  </sheets>
  <externalReferences>
    <externalReference r:id="rId4"/>
    <externalReference r:id="rId5"/>
    <externalReference r:id="rId6"/>
    <externalReference r:id="rId7"/>
    <externalReference r:id="rId8"/>
    <externalReference r:id="rId9"/>
  </externalReferences>
  <definedNames>
    <definedName name="\A" localSheetId="0">#REF!</definedName>
    <definedName name="\A" localSheetId="1">#REF!</definedName>
    <definedName name="\A">#REF!</definedName>
    <definedName name="\L" localSheetId="0">#REF!</definedName>
    <definedName name="\L" localSheetId="1">#REF!</definedName>
    <definedName name="\L">#REF!</definedName>
    <definedName name="\P" localSheetId="0">#REF!</definedName>
    <definedName name="\P" localSheetId="1">#REF!</definedName>
    <definedName name="\P">#REF!</definedName>
    <definedName name="A_IMPRESIÓN_IM">#REF!</definedName>
    <definedName name="ADI" localSheetId="0">#REF!</definedName>
    <definedName name="ADI" localSheetId="1">#REF!</definedName>
    <definedName name="ADI">#REF!</definedName>
    <definedName name="base" localSheetId="0">#REF!</definedName>
    <definedName name="base" localSheetId="1">#REF!</definedName>
    <definedName name="base">#REF!</definedName>
    <definedName name="base_VaR" localSheetId="0">#REF!</definedName>
    <definedName name="base_VaR" localSheetId="1">#REF!</definedName>
    <definedName name="base_VaR">#REF!</definedName>
    <definedName name="CONTADO" localSheetId="0">#REF!</definedName>
    <definedName name="CONTADO" localSheetId="1">#REF!</definedName>
    <definedName name="CONTADO">#REF!</definedName>
    <definedName name="CREDITO" localSheetId="0">#REF!</definedName>
    <definedName name="CREDITO" localSheetId="1">#REF!</definedName>
    <definedName name="CREDITO">#REF!</definedName>
    <definedName name="DAT" localSheetId="0">#REF!</definedName>
    <definedName name="DAT" localSheetId="1">#REF!</definedName>
    <definedName name="DAT">#REF!</definedName>
    <definedName name="E_03" localSheetId="0">#REF!</definedName>
    <definedName name="E_03" localSheetId="1">#REF!</definedName>
    <definedName name="E_03">#REF!</definedName>
    <definedName name="ERR" localSheetId="0">[1]TARIF2002!#REF!</definedName>
    <definedName name="ERR" localSheetId="1">[1]TARIF2002!#REF!</definedName>
    <definedName name="ERR">[1]TARIF2002!#REF!</definedName>
    <definedName name="ERROR" localSheetId="0">#REF!</definedName>
    <definedName name="ERROR" localSheetId="1">#REF!</definedName>
    <definedName name="ERROR">#REF!</definedName>
    <definedName name="ERROR1" localSheetId="0">#REF!</definedName>
    <definedName name="ERROR1" localSheetId="1">#REF!</definedName>
    <definedName name="ERROR1">#REF!</definedName>
    <definedName name="ERROR2">#REF!</definedName>
    <definedName name="ERROR3" localSheetId="0">[1]TARIF2002!#REF!</definedName>
    <definedName name="ERROR3" localSheetId="1">[1]TARIF2002!#REF!</definedName>
    <definedName name="ERROR3">[1]TARIF2002!#REF!</definedName>
    <definedName name="ERROR5" localSheetId="0">[1]TARIF2002!#REF!</definedName>
    <definedName name="ERROR5" localSheetId="1">[1]TARIF2002!#REF!</definedName>
    <definedName name="ERROR5">[1]TARIF2002!#REF!</definedName>
    <definedName name="Fecha_Corte" localSheetId="0">#REF!</definedName>
    <definedName name="Fecha_Corte" localSheetId="1">#REF!</definedName>
    <definedName name="Fecha_Corte">#REF!</definedName>
    <definedName name="j" localSheetId="0">#REF!</definedName>
    <definedName name="j" localSheetId="1">#REF!</definedName>
    <definedName name="j">#REF!</definedName>
    <definedName name="JA" localSheetId="0">#REF!</definedName>
    <definedName name="JA" localSheetId="1">#REF!</definedName>
    <definedName name="JA">#REF!</definedName>
    <definedName name="MATRIZRICS">'[2]RICS NUEVA HOJA DIARIA'!$A$1:$AB$42</definedName>
    <definedName name="MES">#REF!</definedName>
    <definedName name="Q" localSheetId="0">[3]TARIF2002!#REF!</definedName>
    <definedName name="Q" localSheetId="1">[3]TARIF2002!#REF!</definedName>
    <definedName name="Q">[3]TARIF2002!#REF!</definedName>
    <definedName name="QE" localSheetId="0">[1]TARIF2002!#REF!</definedName>
    <definedName name="QE" localSheetId="1">[1]TARIF2002!#REF!</definedName>
    <definedName name="QE">[1]TARIF2002!#REF!</definedName>
    <definedName name="QE_TE" localSheetId="0">[1]TARIF2002!#REF!</definedName>
    <definedName name="QE_TE" localSheetId="1">[1]TARIF2002!#REF!</definedName>
    <definedName name="QE_TE">[1]TARIF2002!#REF!</definedName>
    <definedName name="QI" localSheetId="0">[1]TARIF2002!#REF!</definedName>
    <definedName name="QI" localSheetId="1">[1]TARIF2002!#REF!</definedName>
    <definedName name="QI">[1]TARIF2002!#REF!</definedName>
    <definedName name="QI_TI" localSheetId="0">[1]TARIF2002!#REF!</definedName>
    <definedName name="QI_TI" localSheetId="1">[1]TARIF2002!#REF!</definedName>
    <definedName name="QI_TI">[1]TARIF2002!#REF!</definedName>
    <definedName name="QN" localSheetId="0">[1]TARIF2002!#REF!</definedName>
    <definedName name="QN" localSheetId="1">[1]TARIF2002!#REF!</definedName>
    <definedName name="QN">[1]TARIF2002!#REF!</definedName>
    <definedName name="QN_QI" localSheetId="0">[1]TARIF2002!#REF!</definedName>
    <definedName name="QN_QI" localSheetId="1">[1]TARIF2002!#REF!</definedName>
    <definedName name="QN_QI">[1]TARIF2002!#REF!</definedName>
    <definedName name="QNS" localSheetId="0">[3]TARIF2002!#REF!</definedName>
    <definedName name="QNS" localSheetId="1">[3]TARIF2002!#REF!</definedName>
    <definedName name="QNS">[3]TARIF2002!#REF!</definedName>
    <definedName name="REG" localSheetId="0">#REF!</definedName>
    <definedName name="REG" localSheetId="1">#REF!</definedName>
    <definedName name="REG">#REF!</definedName>
    <definedName name="REGULAR">#REF!</definedName>
    <definedName name="SOL">#REF!</definedName>
    <definedName name="TE" localSheetId="0">[1]TARIF2002!#REF!</definedName>
    <definedName name="TE" localSheetId="1">[1]TARIF2002!#REF!</definedName>
    <definedName name="TE">[1]TARIF2002!#REF!</definedName>
    <definedName name="TI" localSheetId="0">[1]TARIF2002!#REF!</definedName>
    <definedName name="TI" localSheetId="1">[1]TARIF2002!#REF!</definedName>
    <definedName name="TI">[1]TARIF2002!#REF!</definedName>
    <definedName name="TITU">#REF!</definedName>
    <definedName name="TO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9" i="3" l="1"/>
  <c r="E389" i="3" s="1"/>
  <c r="A389" i="3"/>
  <c r="B389" i="3" s="1"/>
  <c r="B675" i="1"/>
  <c r="A675" i="1"/>
  <c r="B674" i="1"/>
  <c r="A674" i="1"/>
  <c r="B673" i="1"/>
  <c r="A673" i="1"/>
  <c r="B672" i="1"/>
  <c r="A672" i="1"/>
  <c r="B671" i="1"/>
  <c r="A671" i="1"/>
  <c r="B670" i="1"/>
  <c r="A670" i="1"/>
  <c r="B668" i="1"/>
  <c r="A669" i="1" l="1"/>
  <c r="B669" i="1" s="1"/>
  <c r="D669" i="1"/>
  <c r="E669" i="1" s="1"/>
  <c r="A402" i="3"/>
  <c r="B686" i="1"/>
  <c r="D686" i="1" s="1"/>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B525" i="3" s="1"/>
  <c r="D525" i="3" s="1"/>
  <c r="C526" i="3"/>
  <c r="B526" i="3" s="1"/>
  <c r="D526" i="3" s="1"/>
  <c r="C527" i="3"/>
  <c r="B527" i="3" s="1"/>
  <c r="D527" i="3" s="1"/>
  <c r="C528" i="3"/>
  <c r="B528" i="3" s="1"/>
  <c r="D528" i="3" s="1"/>
  <c r="C529" i="3"/>
  <c r="B529" i="3" s="1"/>
  <c r="D529" i="3" s="1"/>
  <c r="C530" i="3"/>
  <c r="B530" i="3" s="1"/>
  <c r="D530" i="3" s="1"/>
  <c r="C531" i="3"/>
  <c r="B531" i="3" s="1"/>
  <c r="D531" i="3" s="1"/>
  <c r="C532" i="3"/>
  <c r="B532" i="3" s="1"/>
  <c r="D532" i="3" s="1"/>
  <c r="C533" i="3"/>
  <c r="B533" i="3" s="1"/>
  <c r="D533" i="3" s="1"/>
  <c r="C534" i="3"/>
  <c r="B534" i="3" s="1"/>
  <c r="D534" i="3" s="1"/>
  <c r="C535" i="3"/>
  <c r="B535" i="3" s="1"/>
  <c r="D535" i="3" s="1"/>
  <c r="C536" i="3"/>
  <c r="B536" i="3" s="1"/>
  <c r="D536" i="3" s="1"/>
  <c r="C537" i="3"/>
  <c r="B537" i="3" s="1"/>
  <c r="D537" i="3" s="1"/>
  <c r="C538" i="3"/>
  <c r="B538" i="3" s="1"/>
  <c r="D538" i="3" s="1"/>
  <c r="C539" i="3"/>
  <c r="B539" i="3" s="1"/>
  <c r="D539" i="3" s="1"/>
  <c r="C540" i="3"/>
  <c r="B540" i="3" s="1"/>
  <c r="D540" i="3" s="1"/>
  <c r="C541" i="3"/>
  <c r="B541" i="3" s="1"/>
  <c r="D541" i="3" s="1"/>
  <c r="C542" i="3"/>
  <c r="B542" i="3" s="1"/>
  <c r="D542" i="3" s="1"/>
  <c r="C543" i="3"/>
  <c r="B543" i="3" s="1"/>
  <c r="D543" i="3" s="1"/>
  <c r="C544" i="3"/>
  <c r="B544" i="3" s="1"/>
  <c r="D544" i="3" s="1"/>
  <c r="C545" i="3"/>
  <c r="B545" i="3" s="1"/>
  <c r="D545" i="3" s="1"/>
  <c r="C546" i="3"/>
  <c r="B546" i="3" s="1"/>
  <c r="D546" i="3" s="1"/>
  <c r="C547" i="3"/>
  <c r="B547" i="3" s="1"/>
  <c r="D547" i="3" s="1"/>
  <c r="C548" i="3"/>
  <c r="B548" i="3" s="1"/>
  <c r="D548" i="3" s="1"/>
  <c r="C549" i="3"/>
  <c r="B549" i="3" s="1"/>
  <c r="D549" i="3" s="1"/>
  <c r="C550" i="3"/>
  <c r="B550" i="3" s="1"/>
  <c r="D550" i="3" s="1"/>
  <c r="C551" i="3"/>
  <c r="B551" i="3" s="1"/>
  <c r="D551" i="3" s="1"/>
  <c r="C552" i="3"/>
  <c r="B552" i="3" s="1"/>
  <c r="D552" i="3" s="1"/>
  <c r="C553" i="3"/>
  <c r="B553" i="3" s="1"/>
  <c r="D553" i="3" s="1"/>
  <c r="C554" i="3"/>
  <c r="B554" i="3" s="1"/>
  <c r="D554" i="3" s="1"/>
  <c r="C555" i="3"/>
  <c r="B555" i="3" s="1"/>
  <c r="D555" i="3" s="1"/>
  <c r="C556" i="3"/>
  <c r="B556" i="3" s="1"/>
  <c r="D556" i="3" s="1"/>
  <c r="C557" i="3"/>
  <c r="B557" i="3" s="1"/>
  <c r="D557" i="3" s="1"/>
  <c r="C558" i="3"/>
  <c r="B558" i="3" s="1"/>
  <c r="D558" i="3" s="1"/>
  <c r="C559" i="3"/>
  <c r="B559" i="3" s="1"/>
  <c r="D559" i="3" s="1"/>
  <c r="C560" i="3"/>
  <c r="B560" i="3" s="1"/>
  <c r="D560" i="3" s="1"/>
  <c r="C561" i="3"/>
  <c r="B561" i="3" s="1"/>
  <c r="D561" i="3" s="1"/>
  <c r="C562" i="3"/>
  <c r="B562" i="3" s="1"/>
  <c r="D562" i="3" s="1"/>
  <c r="C563" i="3"/>
  <c r="B563" i="3" s="1"/>
  <c r="D563" i="3" s="1"/>
  <c r="C564" i="3"/>
  <c r="B564" i="3" s="1"/>
  <c r="D564" i="3" s="1"/>
  <c r="C565" i="3"/>
  <c r="B565" i="3" s="1"/>
  <c r="D565" i="3" s="1"/>
  <c r="C566" i="3"/>
  <c r="B566" i="3" s="1"/>
  <c r="D566" i="3" s="1"/>
  <c r="C567" i="3"/>
  <c r="B567" i="3" s="1"/>
  <c r="D567" i="3" s="1"/>
  <c r="C568" i="3"/>
  <c r="B568" i="3" s="1"/>
  <c r="D568" i="3" s="1"/>
  <c r="C569" i="3"/>
  <c r="B569" i="3" s="1"/>
  <c r="D569" i="3" s="1"/>
  <c r="C570" i="3"/>
  <c r="B570" i="3" s="1"/>
  <c r="D570" i="3" s="1"/>
  <c r="C571" i="3"/>
  <c r="B571" i="3" s="1"/>
  <c r="D571" i="3" s="1"/>
  <c r="C572" i="3"/>
  <c r="B572" i="3" s="1"/>
  <c r="D572" i="3" s="1"/>
  <c r="C573" i="3"/>
  <c r="B573" i="3" s="1"/>
  <c r="D573" i="3" s="1"/>
  <c r="C574" i="3"/>
  <c r="B574" i="3" s="1"/>
  <c r="D574" i="3" s="1"/>
  <c r="C575" i="3"/>
  <c r="B575" i="3" s="1"/>
  <c r="D575" i="3" s="1"/>
  <c r="C576" i="3"/>
  <c r="B576" i="3" s="1"/>
  <c r="D576" i="3" s="1"/>
  <c r="C577" i="3"/>
  <c r="B577" i="3" s="1"/>
  <c r="D577" i="3" s="1"/>
  <c r="C578" i="3"/>
  <c r="B578" i="3" s="1"/>
  <c r="D578" i="3" s="1"/>
  <c r="C579" i="3"/>
  <c r="B579" i="3" s="1"/>
  <c r="D579" i="3" s="1"/>
  <c r="C580" i="3"/>
  <c r="B580" i="3" s="1"/>
  <c r="D580" i="3" s="1"/>
  <c r="C581" i="3"/>
  <c r="B581" i="3" s="1"/>
  <c r="D581" i="3" s="1"/>
  <c r="C582" i="3"/>
  <c r="B582" i="3" s="1"/>
  <c r="D582" i="3" s="1"/>
  <c r="C583" i="3"/>
  <c r="B583" i="3" s="1"/>
  <c r="D583" i="3" s="1"/>
  <c r="C584" i="3"/>
  <c r="B584" i="3" s="1"/>
  <c r="D584" i="3" s="1"/>
  <c r="C585" i="3"/>
  <c r="B585" i="3" s="1"/>
  <c r="D585" i="3" s="1"/>
  <c r="C586" i="3"/>
  <c r="B586" i="3" s="1"/>
  <c r="D586" i="3" s="1"/>
  <c r="C587" i="3"/>
  <c r="B587" i="3" s="1"/>
  <c r="D587" i="3" s="1"/>
  <c r="C588" i="3"/>
  <c r="B588" i="3" s="1"/>
  <c r="D588" i="3" s="1"/>
  <c r="C589" i="3"/>
  <c r="B589" i="3" s="1"/>
  <c r="D589" i="3" s="1"/>
  <c r="C590" i="3"/>
  <c r="B590" i="3" s="1"/>
  <c r="D590" i="3" s="1"/>
  <c r="C591" i="3"/>
  <c r="B591" i="3" s="1"/>
  <c r="D591" i="3" s="1"/>
  <c r="C592" i="3"/>
  <c r="B592" i="3" s="1"/>
  <c r="D592" i="3" s="1"/>
  <c r="C593" i="3"/>
  <c r="B593" i="3" s="1"/>
  <c r="D593" i="3" s="1"/>
  <c r="C594" i="3"/>
  <c r="B594" i="3" s="1"/>
  <c r="D594" i="3" s="1"/>
  <c r="C595" i="3"/>
  <c r="B595" i="3" s="1"/>
  <c r="D595" i="3" s="1"/>
  <c r="C596" i="3"/>
  <c r="B596" i="3" s="1"/>
  <c r="D596" i="3" s="1"/>
  <c r="C597" i="3"/>
  <c r="B597" i="3" s="1"/>
  <c r="D597" i="3" s="1"/>
  <c r="C598" i="3"/>
  <c r="B598" i="3" s="1"/>
  <c r="D598" i="3" s="1"/>
  <c r="C599" i="3"/>
  <c r="B599" i="3" s="1"/>
  <c r="D599" i="3" s="1"/>
  <c r="C600" i="3"/>
  <c r="B600" i="3" s="1"/>
  <c r="D600" i="3" s="1"/>
  <c r="C601" i="3"/>
  <c r="B601" i="3" s="1"/>
  <c r="D601" i="3" s="1"/>
  <c r="C602" i="3"/>
  <c r="B602" i="3" s="1"/>
  <c r="D602" i="3" s="1"/>
  <c r="C603" i="3"/>
  <c r="B603" i="3" s="1"/>
  <c r="D603" i="3" s="1"/>
  <c r="C604" i="3"/>
  <c r="B604" i="3" s="1"/>
  <c r="D604" i="3" s="1"/>
  <c r="C605" i="3"/>
  <c r="B605" i="3" s="1"/>
  <c r="D605" i="3" s="1"/>
  <c r="C606" i="3"/>
  <c r="B606" i="3" s="1"/>
  <c r="D606" i="3" s="1"/>
  <c r="C607" i="3"/>
  <c r="B607" i="3" s="1"/>
  <c r="D607" i="3" s="1"/>
  <c r="C608" i="3"/>
  <c r="B608" i="3" s="1"/>
  <c r="D608" i="3" s="1"/>
  <c r="C609" i="3"/>
  <c r="B609" i="3" s="1"/>
  <c r="D609" i="3" s="1"/>
  <c r="C610" i="3"/>
  <c r="B610" i="3" s="1"/>
  <c r="D610" i="3" s="1"/>
  <c r="C611" i="3"/>
  <c r="B611" i="3" s="1"/>
  <c r="D611" i="3" s="1"/>
  <c r="C612" i="3"/>
  <c r="B612" i="3" s="1"/>
  <c r="D612" i="3" s="1"/>
  <c r="C613" i="3"/>
  <c r="B613" i="3" s="1"/>
  <c r="D613" i="3" s="1"/>
  <c r="C614" i="3"/>
  <c r="B614" i="3" s="1"/>
  <c r="D614" i="3" s="1"/>
  <c r="C615" i="3"/>
  <c r="B615" i="3" s="1"/>
  <c r="D615" i="3" s="1"/>
  <c r="C616" i="3"/>
  <c r="B616" i="3" s="1"/>
  <c r="D616" i="3" s="1"/>
  <c r="C617" i="3"/>
  <c r="B617" i="3" s="1"/>
  <c r="D617" i="3" s="1"/>
  <c r="C618" i="3"/>
  <c r="B618" i="3" s="1"/>
  <c r="D618" i="3" s="1"/>
  <c r="C619" i="3"/>
  <c r="B619" i="3" s="1"/>
  <c r="D619" i="3" s="1"/>
  <c r="C620" i="3"/>
  <c r="B620" i="3" s="1"/>
  <c r="D620" i="3" s="1"/>
  <c r="C621" i="3"/>
  <c r="B621" i="3" s="1"/>
  <c r="D621" i="3" s="1"/>
  <c r="C622" i="3"/>
  <c r="B622" i="3" s="1"/>
  <c r="D622" i="3" s="1"/>
  <c r="C623" i="3"/>
  <c r="B623" i="3" s="1"/>
  <c r="D623" i="3" s="1"/>
  <c r="C624" i="3"/>
  <c r="B624" i="3" s="1"/>
  <c r="D624" i="3" s="1"/>
  <c r="C625" i="3"/>
  <c r="B625" i="3" s="1"/>
  <c r="D625" i="3" s="1"/>
  <c r="C626" i="3"/>
  <c r="B626" i="3" s="1"/>
  <c r="D626" i="3" s="1"/>
  <c r="C627" i="3"/>
  <c r="B627" i="3" s="1"/>
  <c r="D627" i="3" s="1"/>
  <c r="C628" i="3"/>
  <c r="B628" i="3" s="1"/>
  <c r="D628" i="3" s="1"/>
  <c r="C629" i="3"/>
  <c r="B629" i="3" s="1"/>
  <c r="D629" i="3" s="1"/>
  <c r="C630" i="3"/>
  <c r="B630" i="3" s="1"/>
  <c r="D630" i="3" s="1"/>
  <c r="C631" i="3"/>
  <c r="B631" i="3" s="1"/>
  <c r="D631" i="3" s="1"/>
  <c r="C632" i="3"/>
  <c r="B632" i="3" s="1"/>
  <c r="D632" i="3" s="1"/>
  <c r="C633" i="3"/>
  <c r="B633" i="3" s="1"/>
  <c r="D633" i="3" s="1"/>
  <c r="C634" i="3"/>
  <c r="B634" i="3" s="1"/>
  <c r="D634" i="3" s="1"/>
  <c r="C635" i="3"/>
  <c r="B635" i="3" s="1"/>
  <c r="D635" i="3" s="1"/>
  <c r="C636" i="3"/>
  <c r="B636" i="3" s="1"/>
  <c r="D636" i="3" s="1"/>
  <c r="C637" i="3"/>
  <c r="B637" i="3" s="1"/>
  <c r="D637" i="3" s="1"/>
  <c r="C638" i="3"/>
  <c r="B638" i="3" s="1"/>
  <c r="D638" i="3" s="1"/>
  <c r="C639" i="3"/>
  <c r="B639" i="3" s="1"/>
  <c r="D639" i="3" s="1"/>
  <c r="C640" i="3"/>
  <c r="B640" i="3" s="1"/>
  <c r="D640" i="3" s="1"/>
  <c r="C641" i="3"/>
  <c r="B641" i="3" s="1"/>
  <c r="D641" i="3" s="1"/>
  <c r="C642" i="3"/>
  <c r="B642" i="3" s="1"/>
  <c r="D642" i="3" s="1"/>
  <c r="C643" i="3"/>
  <c r="B643" i="3" s="1"/>
  <c r="D643" i="3" s="1"/>
  <c r="C644" i="3"/>
  <c r="B644" i="3" s="1"/>
  <c r="D644" i="3" s="1"/>
  <c r="C645" i="3"/>
  <c r="B645" i="3" s="1"/>
  <c r="D645" i="3" s="1"/>
  <c r="C646" i="3"/>
  <c r="B646" i="3" s="1"/>
  <c r="D646" i="3" s="1"/>
  <c r="C647" i="3"/>
  <c r="B647" i="3" s="1"/>
  <c r="D647" i="3" s="1"/>
  <c r="C648" i="3"/>
  <c r="B648" i="3" s="1"/>
  <c r="D648" i="3" s="1"/>
  <c r="C649" i="3"/>
  <c r="B649" i="3" s="1"/>
  <c r="D649" i="3" s="1"/>
  <c r="C650" i="3"/>
  <c r="B650" i="3" s="1"/>
  <c r="D650" i="3" s="1"/>
  <c r="C651" i="3"/>
  <c r="B651" i="3" s="1"/>
  <c r="D651" i="3" s="1"/>
  <c r="C652" i="3"/>
  <c r="B652" i="3" s="1"/>
  <c r="D652" i="3" s="1"/>
  <c r="C653" i="3"/>
  <c r="B653" i="3" s="1"/>
  <c r="D653" i="3" s="1"/>
  <c r="C654" i="3"/>
  <c r="B654" i="3" s="1"/>
  <c r="D654" i="3" s="1"/>
  <c r="C655" i="3"/>
  <c r="B655" i="3" s="1"/>
  <c r="D655" i="3" s="1"/>
  <c r="C656" i="3"/>
  <c r="B656" i="3" s="1"/>
  <c r="D656" i="3" s="1"/>
  <c r="C657" i="3"/>
  <c r="B657" i="3" s="1"/>
  <c r="D657" i="3" s="1"/>
  <c r="C658" i="3"/>
  <c r="B658" i="3" s="1"/>
  <c r="D658" i="3" s="1"/>
  <c r="C659" i="3"/>
  <c r="B659" i="3" s="1"/>
  <c r="D659" i="3" s="1"/>
  <c r="C660" i="3"/>
  <c r="B660" i="3" s="1"/>
  <c r="D660" i="3" s="1"/>
  <c r="C661" i="3"/>
  <c r="B661" i="3" s="1"/>
  <c r="D661" i="3" s="1"/>
  <c r="C662" i="3"/>
  <c r="B662" i="3" s="1"/>
  <c r="D662" i="3" s="1"/>
  <c r="C663" i="3"/>
  <c r="B663" i="3" s="1"/>
  <c r="D663" i="3" s="1"/>
  <c r="C664" i="3"/>
  <c r="B664" i="3" s="1"/>
  <c r="D664" i="3" s="1"/>
  <c r="C665" i="3"/>
  <c r="B665" i="3" s="1"/>
  <c r="D665" i="3" s="1"/>
  <c r="C666" i="3"/>
  <c r="B666" i="3" s="1"/>
  <c r="D666" i="3" s="1"/>
  <c r="C667" i="3"/>
  <c r="B667" i="3" s="1"/>
  <c r="D667" i="3" s="1"/>
  <c r="C668" i="3"/>
  <c r="B668" i="3" s="1"/>
  <c r="D668" i="3" s="1"/>
  <c r="C669" i="3"/>
  <c r="B669" i="3" s="1"/>
  <c r="D669" i="3" s="1"/>
  <c r="C405" i="3"/>
  <c r="B687" i="1"/>
  <c r="D687" i="1" s="1"/>
  <c r="B1201" i="1"/>
  <c r="D1201" i="1" s="1"/>
  <c r="B1200" i="1"/>
  <c r="B1199" i="1"/>
  <c r="D1199" i="1" s="1"/>
  <c r="B1198" i="1"/>
  <c r="D1198" i="1" s="1"/>
  <c r="B1197" i="1"/>
  <c r="D1197" i="1" s="1"/>
  <c r="B1196" i="1"/>
  <c r="D1196" i="1" s="1"/>
  <c r="B1195" i="1"/>
  <c r="D1195" i="1" s="1"/>
  <c r="B1194" i="1"/>
  <c r="D1194" i="1" s="1"/>
  <c r="B1193" i="1"/>
  <c r="D1193" i="1" s="1"/>
  <c r="B1192" i="1"/>
  <c r="B1191" i="1"/>
  <c r="D1191" i="1" s="1"/>
  <c r="B1190" i="1"/>
  <c r="B1189" i="1"/>
  <c r="D1189" i="1" s="1"/>
  <c r="B1188" i="1"/>
  <c r="D1188" i="1" s="1"/>
  <c r="B1187" i="1"/>
  <c r="D1187" i="1" s="1"/>
  <c r="B1186" i="1"/>
  <c r="D1186" i="1" s="1"/>
  <c r="B1185" i="1"/>
  <c r="D1185" i="1" s="1"/>
  <c r="B1184" i="1"/>
  <c r="D1184" i="1" s="1"/>
  <c r="B1183" i="1"/>
  <c r="D1183" i="1" s="1"/>
  <c r="B1182" i="1"/>
  <c r="D1182" i="1" s="1"/>
  <c r="B1181" i="1"/>
  <c r="D1181" i="1" s="1"/>
  <c r="B1180" i="1"/>
  <c r="D1180" i="1" s="1"/>
  <c r="B1179" i="1"/>
  <c r="D1179" i="1" s="1"/>
  <c r="B1178" i="1"/>
  <c r="D1178" i="1" s="1"/>
  <c r="B1177" i="1"/>
  <c r="D1177" i="1" s="1"/>
  <c r="B1176" i="1"/>
  <c r="D1176" i="1" s="1"/>
  <c r="B1175" i="1"/>
  <c r="D1175" i="1" s="1"/>
  <c r="B1174" i="1"/>
  <c r="D1174" i="1" s="1"/>
  <c r="B1173" i="1"/>
  <c r="D1173" i="1" s="1"/>
  <c r="B1172" i="1"/>
  <c r="B1171" i="1"/>
  <c r="D1171" i="1" s="1"/>
  <c r="B1170" i="1"/>
  <c r="D1170" i="1" s="1"/>
  <c r="B1169" i="1"/>
  <c r="D1169" i="1" s="1"/>
  <c r="B1168" i="1"/>
  <c r="B1167" i="1"/>
  <c r="D1167" i="1" s="1"/>
  <c r="B1166" i="1"/>
  <c r="D1166" i="1" s="1"/>
  <c r="B1165" i="1"/>
  <c r="B1164" i="1"/>
  <c r="D1164" i="1" s="1"/>
  <c r="B1163" i="1"/>
  <c r="D1163" i="1" s="1"/>
  <c r="B1162" i="1"/>
  <c r="D1162" i="1" s="1"/>
  <c r="B1161" i="1"/>
  <c r="D1161" i="1" s="1"/>
  <c r="B1160" i="1"/>
  <c r="D1160" i="1" s="1"/>
  <c r="B1159" i="1"/>
  <c r="B1158" i="1"/>
  <c r="D1158" i="1" s="1"/>
  <c r="B1157" i="1"/>
  <c r="D1157" i="1" s="1"/>
  <c r="B1156" i="1"/>
  <c r="D1156" i="1" s="1"/>
  <c r="B1155" i="1"/>
  <c r="D1155" i="1" s="1"/>
  <c r="B1154" i="1"/>
  <c r="D1154" i="1" s="1"/>
  <c r="B1153" i="1"/>
  <c r="D1153" i="1" s="1"/>
  <c r="B1152" i="1"/>
  <c r="D1152" i="1" s="1"/>
  <c r="B1151" i="1"/>
  <c r="D1151" i="1" s="1"/>
  <c r="B1150" i="1"/>
  <c r="D1150" i="1" s="1"/>
  <c r="B1149" i="1"/>
  <c r="D1149" i="1" s="1"/>
  <c r="B1148" i="1"/>
  <c r="D1148" i="1" s="1"/>
  <c r="B1147" i="1"/>
  <c r="D1147" i="1" s="1"/>
  <c r="B1146" i="1"/>
  <c r="D1146" i="1" s="1"/>
  <c r="B1145" i="1"/>
  <c r="D1145" i="1" s="1"/>
  <c r="B1144" i="1"/>
  <c r="B1143" i="1"/>
  <c r="D1143" i="1" s="1"/>
  <c r="B1142" i="1"/>
  <c r="D1142" i="1" s="1"/>
  <c r="B1141" i="1"/>
  <c r="D1141" i="1" s="1"/>
  <c r="B1140" i="1"/>
  <c r="D1140" i="1" s="1"/>
  <c r="B1139" i="1"/>
  <c r="D1139" i="1" s="1"/>
  <c r="B1138" i="1"/>
  <c r="D1138" i="1" s="1"/>
  <c r="B1137" i="1"/>
  <c r="D1137" i="1" s="1"/>
  <c r="B1136" i="1"/>
  <c r="D1136" i="1" s="1"/>
  <c r="B1135" i="1"/>
  <c r="B1134" i="1"/>
  <c r="D1134" i="1" s="1"/>
  <c r="B1133" i="1"/>
  <c r="D1133" i="1" s="1"/>
  <c r="B1132" i="1"/>
  <c r="D1132" i="1" s="1"/>
  <c r="B1131" i="1"/>
  <c r="D1131" i="1" s="1"/>
  <c r="B1130" i="1"/>
  <c r="D1130" i="1" s="1"/>
  <c r="B1129" i="1"/>
  <c r="D1129" i="1" s="1"/>
  <c r="B1128" i="1"/>
  <c r="D1128" i="1" s="1"/>
  <c r="B1127" i="1"/>
  <c r="D1127" i="1" s="1"/>
  <c r="B1126" i="1"/>
  <c r="B1125" i="1"/>
  <c r="B1124" i="1"/>
  <c r="D1124" i="1" s="1"/>
  <c r="B1123" i="1"/>
  <c r="D1123" i="1" s="1"/>
  <c r="B1122" i="1"/>
  <c r="D1122" i="1" s="1"/>
  <c r="B1121" i="1"/>
  <c r="D1121" i="1" s="1"/>
  <c r="B1120" i="1"/>
  <c r="B1119" i="1"/>
  <c r="D1119" i="1" s="1"/>
  <c r="B1118" i="1"/>
  <c r="B1117" i="1"/>
  <c r="B1116" i="1"/>
  <c r="D1116" i="1" s="1"/>
  <c r="B1115" i="1"/>
  <c r="D1115" i="1" s="1"/>
  <c r="B1114" i="1"/>
  <c r="D1114" i="1" s="1"/>
  <c r="B1113" i="1"/>
  <c r="D1113" i="1" s="1"/>
  <c r="B1112" i="1"/>
  <c r="D1112" i="1" s="1"/>
  <c r="B1111" i="1"/>
  <c r="D1111" i="1" s="1"/>
  <c r="B1110" i="1"/>
  <c r="D1110" i="1" s="1"/>
  <c r="B1109" i="1"/>
  <c r="D1109" i="1" s="1"/>
  <c r="B1108" i="1"/>
  <c r="B1107" i="1"/>
  <c r="D1107" i="1" s="1"/>
  <c r="B1106" i="1"/>
  <c r="D1106" i="1" s="1"/>
  <c r="B1105" i="1"/>
  <c r="D1105" i="1" s="1"/>
  <c r="B1104" i="1"/>
  <c r="D1104" i="1" s="1"/>
  <c r="B1103" i="1"/>
  <c r="D1103" i="1" s="1"/>
  <c r="B1102" i="1"/>
  <c r="D1102" i="1" s="1"/>
  <c r="B1101" i="1"/>
  <c r="D1101" i="1" s="1"/>
  <c r="B1100" i="1"/>
  <c r="D1100" i="1" s="1"/>
  <c r="B1099" i="1"/>
  <c r="D1099" i="1" s="1"/>
  <c r="B1098" i="1"/>
  <c r="D1098" i="1" s="1"/>
  <c r="B1097" i="1"/>
  <c r="D1097" i="1" s="1"/>
  <c r="B1096" i="1"/>
  <c r="B1095" i="1"/>
  <c r="D1095" i="1" s="1"/>
  <c r="B1094" i="1"/>
  <c r="D1094" i="1" s="1"/>
  <c r="B1093" i="1"/>
  <c r="B1092" i="1"/>
  <c r="D1092" i="1" s="1"/>
  <c r="B1091" i="1"/>
  <c r="D1091" i="1" s="1"/>
  <c r="B1090" i="1"/>
  <c r="D1090" i="1" s="1"/>
  <c r="B1089" i="1"/>
  <c r="D1089" i="1" s="1"/>
  <c r="B1088" i="1"/>
  <c r="D1088" i="1" s="1"/>
  <c r="B1087" i="1"/>
  <c r="D1087" i="1" s="1"/>
  <c r="B1086" i="1"/>
  <c r="D1086" i="1" s="1"/>
  <c r="B1085" i="1"/>
  <c r="D1085" i="1" s="1"/>
  <c r="B1084" i="1"/>
  <c r="D1084" i="1" s="1"/>
  <c r="B1083" i="1"/>
  <c r="D1083" i="1" s="1"/>
  <c r="B1082" i="1"/>
  <c r="D1082" i="1" s="1"/>
  <c r="B1081" i="1"/>
  <c r="D1081" i="1" s="1"/>
  <c r="B1080" i="1"/>
  <c r="D1080" i="1" s="1"/>
  <c r="B1079" i="1"/>
  <c r="D1079" i="1" s="1"/>
  <c r="B1078" i="1"/>
  <c r="B1077" i="1"/>
  <c r="D1077" i="1" s="1"/>
  <c r="B1076" i="1"/>
  <c r="D1076" i="1" s="1"/>
  <c r="B1075" i="1"/>
  <c r="D1075" i="1" s="1"/>
  <c r="B1074" i="1"/>
  <c r="D1074" i="1" s="1"/>
  <c r="B1073" i="1"/>
  <c r="D1073" i="1" s="1"/>
  <c r="B1072" i="1"/>
  <c r="B1071" i="1"/>
  <c r="D1071" i="1" s="1"/>
  <c r="B1070" i="1"/>
  <c r="D1070" i="1" s="1"/>
  <c r="B1069" i="1"/>
  <c r="D1069" i="1" s="1"/>
  <c r="B1068" i="1"/>
  <c r="D1068" i="1" s="1"/>
  <c r="B1067" i="1"/>
  <c r="D1067" i="1" s="1"/>
  <c r="B1066" i="1"/>
  <c r="D1066" i="1" s="1"/>
  <c r="B1065" i="1"/>
  <c r="D1065" i="1" s="1"/>
  <c r="B1064" i="1"/>
  <c r="D1064" i="1" s="1"/>
  <c r="B1063" i="1"/>
  <c r="B1062" i="1"/>
  <c r="D1062" i="1" s="1"/>
  <c r="B1061" i="1"/>
  <c r="D1061" i="1" s="1"/>
  <c r="B1060" i="1"/>
  <c r="D1060" i="1" s="1"/>
  <c r="B1059" i="1"/>
  <c r="D1059" i="1" s="1"/>
  <c r="B1058" i="1"/>
  <c r="D1058" i="1" s="1"/>
  <c r="B1057" i="1"/>
  <c r="D1057" i="1" s="1"/>
  <c r="B1056" i="1"/>
  <c r="D1056" i="1" s="1"/>
  <c r="B1055" i="1"/>
  <c r="D1055" i="1" s="1"/>
  <c r="B1054" i="1"/>
  <c r="D1054" i="1" s="1"/>
  <c r="B1053" i="1"/>
  <c r="D1053" i="1" s="1"/>
  <c r="B1052" i="1"/>
  <c r="D1052" i="1" s="1"/>
  <c r="B1051" i="1"/>
  <c r="D1051" i="1" s="1"/>
  <c r="B1050" i="1"/>
  <c r="D1050" i="1" s="1"/>
  <c r="B1049" i="1"/>
  <c r="D1049" i="1" s="1"/>
  <c r="B1048" i="1"/>
  <c r="B1047" i="1"/>
  <c r="D1047" i="1" s="1"/>
  <c r="B1046" i="1"/>
  <c r="B1045" i="1"/>
  <c r="D1045" i="1" s="1"/>
  <c r="B1044" i="1"/>
  <c r="D1044" i="1" s="1"/>
  <c r="B1043" i="1"/>
  <c r="D1043" i="1" s="1"/>
  <c r="B1042" i="1"/>
  <c r="D1042" i="1" s="1"/>
  <c r="B1041" i="1"/>
  <c r="D1041" i="1" s="1"/>
  <c r="B1040" i="1"/>
  <c r="D1040" i="1" s="1"/>
  <c r="B1039" i="1"/>
  <c r="B1038" i="1"/>
  <c r="D1038" i="1" s="1"/>
  <c r="B1037" i="1"/>
  <c r="D1037" i="1" s="1"/>
  <c r="B1036" i="1"/>
  <c r="D1036" i="1" s="1"/>
  <c r="B1035" i="1"/>
  <c r="D1035" i="1" s="1"/>
  <c r="B1034" i="1"/>
  <c r="D1034" i="1" s="1"/>
  <c r="B1033" i="1"/>
  <c r="D1033" i="1" s="1"/>
  <c r="B1032" i="1"/>
  <c r="B1031" i="1"/>
  <c r="D1031" i="1" s="1"/>
  <c r="B1030" i="1"/>
  <c r="D1030" i="1" s="1"/>
  <c r="B1029" i="1"/>
  <c r="D1029" i="1" s="1"/>
  <c r="B1028" i="1"/>
  <c r="D1028" i="1" s="1"/>
  <c r="B1027" i="1"/>
  <c r="D1027" i="1" s="1"/>
  <c r="B1026" i="1"/>
  <c r="D1026" i="1" s="1"/>
  <c r="B1025" i="1"/>
  <c r="D1025" i="1" s="1"/>
  <c r="B1024" i="1"/>
  <c r="B1023" i="1"/>
  <c r="B1022" i="1"/>
  <c r="B1021" i="1"/>
  <c r="D1021" i="1" s="1"/>
  <c r="B1020" i="1"/>
  <c r="D1020" i="1" s="1"/>
  <c r="B1019" i="1"/>
  <c r="D1019" i="1" s="1"/>
  <c r="B1018" i="1"/>
  <c r="D1018" i="1" s="1"/>
  <c r="B1017" i="1"/>
  <c r="D1017" i="1" s="1"/>
  <c r="B1016" i="1"/>
  <c r="D1016" i="1" s="1"/>
  <c r="B1015" i="1"/>
  <c r="D1015" i="1" s="1"/>
  <c r="B1014" i="1"/>
  <c r="D1014" i="1" s="1"/>
  <c r="B1013" i="1"/>
  <c r="D1013" i="1" s="1"/>
  <c r="B1012" i="1"/>
  <c r="D1012" i="1" s="1"/>
  <c r="B1011" i="1"/>
  <c r="D1011" i="1" s="1"/>
  <c r="B1010" i="1"/>
  <c r="D1010" i="1" s="1"/>
  <c r="B1009" i="1"/>
  <c r="D1009" i="1" s="1"/>
  <c r="B1008" i="1"/>
  <c r="D1008" i="1" s="1"/>
  <c r="B1007" i="1"/>
  <c r="D1007" i="1" s="1"/>
  <c r="B1006" i="1"/>
  <c r="D1006" i="1" s="1"/>
  <c r="B1005" i="1"/>
  <c r="D1005" i="1" s="1"/>
  <c r="B1004" i="1"/>
  <c r="D1004" i="1" s="1"/>
  <c r="B1003" i="1"/>
  <c r="D1003" i="1" s="1"/>
  <c r="B1002" i="1"/>
  <c r="D1002" i="1" s="1"/>
  <c r="B1001" i="1"/>
  <c r="D1001" i="1" s="1"/>
  <c r="B1000" i="1"/>
  <c r="B999" i="1"/>
  <c r="D999" i="1" s="1"/>
  <c r="B998" i="1"/>
  <c r="D998" i="1" s="1"/>
  <c r="B997" i="1"/>
  <c r="D997" i="1" s="1"/>
  <c r="B996" i="1"/>
  <c r="D996" i="1" s="1"/>
  <c r="B995" i="1"/>
  <c r="D995" i="1" s="1"/>
  <c r="B994" i="1"/>
  <c r="D994" i="1" s="1"/>
  <c r="B993" i="1"/>
  <c r="D993" i="1" s="1"/>
  <c r="B992" i="1"/>
  <c r="D992" i="1" s="1"/>
  <c r="B991" i="1"/>
  <c r="D991" i="1" s="1"/>
  <c r="B990" i="1"/>
  <c r="D990" i="1" s="1"/>
  <c r="B989" i="1"/>
  <c r="D989" i="1" s="1"/>
  <c r="B988" i="1"/>
  <c r="D988" i="1" s="1"/>
  <c r="B987" i="1"/>
  <c r="D987" i="1" s="1"/>
  <c r="B986" i="1"/>
  <c r="D986" i="1" s="1"/>
  <c r="B985" i="1"/>
  <c r="D985" i="1" s="1"/>
  <c r="B984" i="1"/>
  <c r="B983" i="1"/>
  <c r="D983" i="1" s="1"/>
  <c r="B982" i="1"/>
  <c r="B981" i="1"/>
  <c r="D981" i="1" s="1"/>
  <c r="B980" i="1"/>
  <c r="D980" i="1" s="1"/>
  <c r="B979" i="1"/>
  <c r="D979" i="1" s="1"/>
  <c r="B978" i="1"/>
  <c r="D978" i="1" s="1"/>
  <c r="B977" i="1"/>
  <c r="D977" i="1" s="1"/>
  <c r="B976" i="1"/>
  <c r="B975" i="1"/>
  <c r="D975" i="1" s="1"/>
  <c r="B974" i="1"/>
  <c r="D974" i="1" s="1"/>
  <c r="B973" i="1"/>
  <c r="D973" i="1" s="1"/>
  <c r="B972" i="1"/>
  <c r="D972" i="1" s="1"/>
  <c r="B971" i="1"/>
  <c r="D971" i="1" s="1"/>
  <c r="B970" i="1"/>
  <c r="D970" i="1" s="1"/>
  <c r="B969" i="1"/>
  <c r="D969" i="1" s="1"/>
  <c r="B968" i="1"/>
  <c r="D968" i="1" s="1"/>
  <c r="B967" i="1"/>
  <c r="B966" i="1"/>
  <c r="D966" i="1" s="1"/>
  <c r="B965" i="1"/>
  <c r="D965" i="1" s="1"/>
  <c r="B964" i="1"/>
  <c r="D964" i="1" s="1"/>
  <c r="B963" i="1"/>
  <c r="D963" i="1" s="1"/>
  <c r="B962" i="1"/>
  <c r="D962" i="1" s="1"/>
  <c r="B961" i="1"/>
  <c r="D961" i="1" s="1"/>
  <c r="B960" i="1"/>
  <c r="D960" i="1" s="1"/>
  <c r="B959" i="1"/>
  <c r="D959" i="1" s="1"/>
  <c r="B958" i="1"/>
  <c r="D958" i="1" s="1"/>
  <c r="B957" i="1"/>
  <c r="D957" i="1" s="1"/>
  <c r="B956" i="1"/>
  <c r="D956" i="1" s="1"/>
  <c r="B955" i="1"/>
  <c r="D955" i="1" s="1"/>
  <c r="B954" i="1"/>
  <c r="D954" i="1" s="1"/>
  <c r="B953" i="1"/>
  <c r="D953" i="1" s="1"/>
  <c r="B952" i="1"/>
  <c r="B951" i="1"/>
  <c r="D951" i="1" s="1"/>
  <c r="B950" i="1"/>
  <c r="D950" i="1" s="1"/>
  <c r="B949" i="1"/>
  <c r="D949" i="1" s="1"/>
  <c r="B948" i="1"/>
  <c r="D948" i="1" s="1"/>
  <c r="B947" i="1"/>
  <c r="D947" i="1" s="1"/>
  <c r="B946" i="1"/>
  <c r="D946" i="1" s="1"/>
  <c r="B945" i="1"/>
  <c r="D945" i="1" s="1"/>
  <c r="B944" i="1"/>
  <c r="D944" i="1" s="1"/>
  <c r="B943" i="1"/>
  <c r="D943" i="1" s="1"/>
  <c r="B942" i="1"/>
  <c r="D942" i="1" s="1"/>
  <c r="B941" i="1"/>
  <c r="D941" i="1" s="1"/>
  <c r="B940" i="1"/>
  <c r="B939" i="1"/>
  <c r="D939" i="1" s="1"/>
  <c r="B938" i="1"/>
  <c r="D938" i="1" s="1"/>
  <c r="B937" i="1"/>
  <c r="D937" i="1" s="1"/>
  <c r="B936" i="1"/>
  <c r="D936" i="1" s="1"/>
  <c r="B935" i="1"/>
  <c r="D935" i="1" s="1"/>
  <c r="B934" i="1"/>
  <c r="B933" i="1"/>
  <c r="D933" i="1" s="1"/>
  <c r="B932" i="1"/>
  <c r="D932" i="1" s="1"/>
  <c r="B931" i="1"/>
  <c r="D931" i="1" s="1"/>
  <c r="B930" i="1"/>
  <c r="D930" i="1" s="1"/>
  <c r="B929" i="1"/>
  <c r="D929" i="1" s="1"/>
  <c r="B928" i="1"/>
  <c r="D928" i="1" s="1"/>
  <c r="B927" i="1"/>
  <c r="D927" i="1" s="1"/>
  <c r="B926" i="1"/>
  <c r="D926" i="1" s="1"/>
  <c r="B925" i="1"/>
  <c r="D925" i="1" s="1"/>
  <c r="B924" i="1"/>
  <c r="D924" i="1" s="1"/>
  <c r="B923" i="1"/>
  <c r="D923" i="1" s="1"/>
  <c r="B922" i="1"/>
  <c r="B921" i="1"/>
  <c r="D921" i="1" s="1"/>
  <c r="B920" i="1"/>
  <c r="D920" i="1" s="1"/>
  <c r="B919" i="1"/>
  <c r="B918" i="1"/>
  <c r="D918" i="1" s="1"/>
  <c r="B917" i="1"/>
  <c r="D917" i="1" s="1"/>
  <c r="B916" i="1"/>
  <c r="D916" i="1" s="1"/>
  <c r="B915" i="1"/>
  <c r="D915" i="1" s="1"/>
  <c r="B914" i="1"/>
  <c r="D914" i="1" s="1"/>
  <c r="B913" i="1"/>
  <c r="D913" i="1" s="1"/>
  <c r="B912" i="1"/>
  <c r="D912" i="1" s="1"/>
  <c r="B911" i="1"/>
  <c r="D911" i="1" s="1"/>
  <c r="B910" i="1"/>
  <c r="D910" i="1" s="1"/>
  <c r="B909" i="1"/>
  <c r="D909" i="1" s="1"/>
  <c r="B908" i="1"/>
  <c r="D908" i="1" s="1"/>
  <c r="B907" i="1"/>
  <c r="D907" i="1" s="1"/>
  <c r="B906" i="1"/>
  <c r="D906" i="1" s="1"/>
  <c r="B905" i="1"/>
  <c r="D905" i="1" s="1"/>
  <c r="B904" i="1"/>
  <c r="D904" i="1" s="1"/>
  <c r="B903" i="1"/>
  <c r="D903" i="1" s="1"/>
  <c r="B902" i="1"/>
  <c r="D902" i="1" s="1"/>
  <c r="B901" i="1"/>
  <c r="B900" i="1"/>
  <c r="D900" i="1" s="1"/>
  <c r="B899" i="1"/>
  <c r="D899" i="1" s="1"/>
  <c r="B898" i="1"/>
  <c r="D898" i="1" s="1"/>
  <c r="B897" i="1"/>
  <c r="D897" i="1" s="1"/>
  <c r="B896" i="1"/>
  <c r="D896" i="1" s="1"/>
  <c r="B895" i="1"/>
  <c r="D895" i="1" s="1"/>
  <c r="B894" i="1"/>
  <c r="D894" i="1" s="1"/>
  <c r="B893" i="1"/>
  <c r="D893" i="1" s="1"/>
  <c r="B892" i="1"/>
  <c r="D892" i="1" s="1"/>
  <c r="B891" i="1"/>
  <c r="D891" i="1" s="1"/>
  <c r="B890" i="1"/>
  <c r="D890" i="1" s="1"/>
  <c r="B889" i="1"/>
  <c r="D889" i="1" s="1"/>
  <c r="B888" i="1"/>
  <c r="D888" i="1" s="1"/>
  <c r="B887" i="1"/>
  <c r="D887" i="1" s="1"/>
  <c r="B886" i="1"/>
  <c r="D886" i="1" s="1"/>
  <c r="B885" i="1"/>
  <c r="D885" i="1" s="1"/>
  <c r="B884" i="1"/>
  <c r="D884" i="1" s="1"/>
  <c r="B883" i="1"/>
  <c r="D883" i="1" s="1"/>
  <c r="B882" i="1"/>
  <c r="D882" i="1" s="1"/>
  <c r="B881" i="1"/>
  <c r="D881" i="1" s="1"/>
  <c r="B880" i="1"/>
  <c r="D880" i="1" s="1"/>
  <c r="B879" i="1"/>
  <c r="D879" i="1" s="1"/>
  <c r="B878" i="1"/>
  <c r="D878" i="1" s="1"/>
  <c r="B877" i="1"/>
  <c r="D877" i="1" s="1"/>
  <c r="B876" i="1"/>
  <c r="D876" i="1" s="1"/>
  <c r="B875" i="1"/>
  <c r="D875" i="1" s="1"/>
  <c r="B874" i="1"/>
  <c r="D874" i="1" s="1"/>
  <c r="B873" i="1"/>
  <c r="D873" i="1" s="1"/>
  <c r="B872" i="1"/>
  <c r="D872" i="1" s="1"/>
  <c r="B871" i="1"/>
  <c r="D871" i="1" s="1"/>
  <c r="B870" i="1"/>
  <c r="D870" i="1" s="1"/>
  <c r="B869" i="1"/>
  <c r="D869" i="1" s="1"/>
  <c r="B868" i="1"/>
  <c r="D868" i="1" s="1"/>
  <c r="B867" i="1"/>
  <c r="D867" i="1" s="1"/>
  <c r="B866" i="1"/>
  <c r="D866" i="1" s="1"/>
  <c r="B865" i="1"/>
  <c r="D865" i="1" s="1"/>
  <c r="B864" i="1"/>
  <c r="D864" i="1" s="1"/>
  <c r="B863" i="1"/>
  <c r="D863" i="1" s="1"/>
  <c r="B862" i="1"/>
  <c r="D862" i="1" s="1"/>
  <c r="B861" i="1"/>
  <c r="D861" i="1" s="1"/>
  <c r="B860" i="1"/>
  <c r="D860" i="1" s="1"/>
  <c r="B859" i="1"/>
  <c r="D859" i="1" s="1"/>
  <c r="B858" i="1"/>
  <c r="D858" i="1" s="1"/>
  <c r="B857" i="1"/>
  <c r="D857" i="1" s="1"/>
  <c r="B856" i="1"/>
  <c r="D856" i="1" s="1"/>
  <c r="B855" i="1"/>
  <c r="D855" i="1" s="1"/>
  <c r="B854" i="1"/>
  <c r="B853" i="1"/>
  <c r="D853" i="1" s="1"/>
  <c r="B852" i="1"/>
  <c r="D852" i="1" s="1"/>
  <c r="B851" i="1"/>
  <c r="D851" i="1" s="1"/>
  <c r="B850" i="1"/>
  <c r="D850" i="1" s="1"/>
  <c r="B849" i="1"/>
  <c r="D849" i="1" s="1"/>
  <c r="B848" i="1"/>
  <c r="D848" i="1" s="1"/>
  <c r="B847" i="1"/>
  <c r="D847" i="1" s="1"/>
  <c r="B846" i="1"/>
  <c r="D846" i="1" s="1"/>
  <c r="B845" i="1"/>
  <c r="D845" i="1" s="1"/>
  <c r="B844" i="1"/>
  <c r="D844" i="1" s="1"/>
  <c r="B843" i="1"/>
  <c r="D843" i="1" s="1"/>
  <c r="B842" i="1"/>
  <c r="D842" i="1" s="1"/>
  <c r="B841" i="1"/>
  <c r="D841" i="1" s="1"/>
  <c r="B840" i="1"/>
  <c r="B839" i="1"/>
  <c r="D839" i="1" s="1"/>
  <c r="B838" i="1"/>
  <c r="B837" i="1"/>
  <c r="D837" i="1" s="1"/>
  <c r="B836" i="1"/>
  <c r="D836" i="1" s="1"/>
  <c r="B835" i="1"/>
  <c r="D835" i="1" s="1"/>
  <c r="B834" i="1"/>
  <c r="D834" i="1" s="1"/>
  <c r="B833" i="1"/>
  <c r="D833" i="1" s="1"/>
  <c r="B832" i="1"/>
  <c r="D832" i="1" s="1"/>
  <c r="B831" i="1"/>
  <c r="D831" i="1" s="1"/>
  <c r="B830" i="1"/>
  <c r="D830" i="1" s="1"/>
  <c r="B829" i="1"/>
  <c r="D829" i="1" s="1"/>
  <c r="B828" i="1"/>
  <c r="D828" i="1" s="1"/>
  <c r="B827" i="1"/>
  <c r="D827" i="1" s="1"/>
  <c r="B826" i="1"/>
  <c r="D826" i="1" s="1"/>
  <c r="B825" i="1"/>
  <c r="D825" i="1" s="1"/>
  <c r="B824" i="1"/>
  <c r="D824" i="1" s="1"/>
  <c r="B823" i="1"/>
  <c r="D823" i="1" s="1"/>
  <c r="B822" i="1"/>
  <c r="D822" i="1" s="1"/>
  <c r="B821" i="1"/>
  <c r="D821" i="1" s="1"/>
  <c r="B820" i="1"/>
  <c r="D820" i="1" s="1"/>
  <c r="B819" i="1"/>
  <c r="D819" i="1" s="1"/>
  <c r="B818" i="1"/>
  <c r="D818" i="1" s="1"/>
  <c r="B817" i="1"/>
  <c r="D817" i="1" s="1"/>
  <c r="B816" i="1"/>
  <c r="B815" i="1"/>
  <c r="D815" i="1" s="1"/>
  <c r="B814" i="1"/>
  <c r="D814" i="1" s="1"/>
  <c r="B813" i="1"/>
  <c r="D813" i="1" s="1"/>
  <c r="B812" i="1"/>
  <c r="D812" i="1" s="1"/>
  <c r="B811" i="1"/>
  <c r="D811" i="1" s="1"/>
  <c r="B810" i="1"/>
  <c r="D810" i="1" s="1"/>
  <c r="B809" i="1"/>
  <c r="D809" i="1" s="1"/>
  <c r="B808" i="1"/>
  <c r="D808" i="1" s="1"/>
  <c r="B807" i="1"/>
  <c r="D807" i="1" s="1"/>
  <c r="B806" i="1"/>
  <c r="D806" i="1" s="1"/>
  <c r="D816" i="1"/>
  <c r="D838" i="1"/>
  <c r="D840" i="1"/>
  <c r="D854" i="1"/>
  <c r="D901" i="1"/>
  <c r="D919" i="1"/>
  <c r="D922" i="1"/>
  <c r="D934" i="1"/>
  <c r="D940" i="1"/>
  <c r="D952" i="1"/>
  <c r="D967" i="1"/>
  <c r="D976" i="1"/>
  <c r="D982" i="1"/>
  <c r="D984" i="1"/>
  <c r="D1000" i="1"/>
  <c r="D1022" i="1"/>
  <c r="D1023" i="1"/>
  <c r="D1024" i="1"/>
  <c r="D1032" i="1"/>
  <c r="D1039" i="1"/>
  <c r="D1046" i="1"/>
  <c r="D1048" i="1"/>
  <c r="D1063" i="1"/>
  <c r="D1072" i="1"/>
  <c r="D1078" i="1"/>
  <c r="D1093" i="1"/>
  <c r="D1096" i="1"/>
  <c r="D1108" i="1"/>
  <c r="D1117" i="1"/>
  <c r="D1118" i="1"/>
  <c r="D1120" i="1"/>
  <c r="D1125" i="1"/>
  <c r="D1126" i="1"/>
  <c r="D1135" i="1"/>
  <c r="D1144" i="1"/>
  <c r="D1159" i="1"/>
  <c r="D1165" i="1"/>
  <c r="D1168" i="1"/>
  <c r="D1172" i="1"/>
  <c r="D1190" i="1"/>
  <c r="D1192" i="1"/>
  <c r="D1200" i="1"/>
  <c r="A687" i="1"/>
  <c r="A688" i="1" s="1"/>
  <c r="A602" i="1"/>
  <c r="A668" i="1"/>
  <c r="D388" i="3"/>
  <c r="E388" i="3" s="1"/>
  <c r="E668" i="1"/>
  <c r="D668" i="1"/>
  <c r="D387" i="3"/>
  <c r="E387" i="3" s="1"/>
  <c r="D386" i="3"/>
  <c r="E386" i="3" s="1"/>
  <c r="E667" i="1"/>
  <c r="D667" i="1"/>
  <c r="A667" i="1"/>
  <c r="B667" i="1" s="1"/>
  <c r="E666" i="1"/>
  <c r="D666" i="1"/>
  <c r="A666" i="1"/>
  <c r="B666" i="1" s="1"/>
  <c r="D385" i="3"/>
  <c r="E385" i="3" s="1"/>
  <c r="D665" i="1"/>
  <c r="E665" i="1" s="1"/>
  <c r="A665" i="1"/>
  <c r="B665" i="1" s="1"/>
  <c r="D384" i="3"/>
  <c r="E384" i="3" s="1"/>
  <c r="D664" i="1"/>
  <c r="E664" i="1" s="1"/>
  <c r="A664" i="1"/>
  <c r="B664" i="1" s="1"/>
  <c r="D383" i="3"/>
  <c r="E383" i="3" s="1"/>
  <c r="E663" i="1"/>
  <c r="D663" i="1"/>
  <c r="A663" i="1"/>
  <c r="B663" i="1" s="1"/>
  <c r="D382" i="3"/>
  <c r="E382" i="3" s="1"/>
  <c r="A689" i="1" l="1"/>
  <c r="B688" i="1"/>
  <c r="D688" i="1" s="1"/>
  <c r="D381" i="3"/>
  <c r="E381" i="3" s="1"/>
  <c r="D380" i="3"/>
  <c r="E380" i="3" s="1"/>
  <c r="D379" i="3"/>
  <c r="E379" i="3" s="1"/>
  <c r="D378" i="3"/>
  <c r="E378" i="3" s="1"/>
  <c r="D377" i="3"/>
  <c r="E377" i="3" s="1"/>
  <c r="D376" i="3"/>
  <c r="E376" i="3" s="1"/>
  <c r="D374" i="3"/>
  <c r="E374" i="3" s="1"/>
  <c r="D662" i="1"/>
  <c r="E662" i="1" s="1"/>
  <c r="D661" i="1"/>
  <c r="E661" i="1" s="1"/>
  <c r="D660" i="1"/>
  <c r="E660" i="1" s="1"/>
  <c r="D659" i="1"/>
  <c r="E659" i="1" s="1"/>
  <c r="D658" i="1"/>
  <c r="E658" i="1" s="1"/>
  <c r="D657" i="1"/>
  <c r="E657" i="1" s="1"/>
  <c r="D655" i="1"/>
  <c r="E655" i="1" s="1"/>
  <c r="D375" i="3"/>
  <c r="E375" i="3" s="1"/>
  <c r="D373" i="3"/>
  <c r="D372" i="3"/>
  <c r="A690" i="1" l="1"/>
  <c r="B689" i="1"/>
  <c r="D689" i="1" s="1"/>
  <c r="D371" i="3"/>
  <c r="D370" i="3"/>
  <c r="D651" i="1"/>
  <c r="E651" i="1" s="1"/>
  <c r="D652" i="1"/>
  <c r="E652" i="1" s="1"/>
  <c r="D653" i="1"/>
  <c r="E653" i="1" s="1"/>
  <c r="D654" i="1"/>
  <c r="E654" i="1" s="1"/>
  <c r="D656" i="1"/>
  <c r="E656" i="1" s="1"/>
  <c r="D369" i="3"/>
  <c r="D650" i="1"/>
  <c r="E650" i="1" s="1"/>
  <c r="D368" i="3"/>
  <c r="D649" i="1"/>
  <c r="E649" i="1" s="1"/>
  <c r="D367" i="3"/>
  <c r="D648" i="1"/>
  <c r="E648" i="1" s="1"/>
  <c r="D366" i="3"/>
  <c r="D647" i="1"/>
  <c r="E647" i="1" s="1"/>
  <c r="D365" i="3"/>
  <c r="D646" i="1"/>
  <c r="E646" i="1" s="1"/>
  <c r="D364" i="3"/>
  <c r="D645" i="1"/>
  <c r="E645" i="1" s="1"/>
  <c r="D363" i="3"/>
  <c r="D644" i="1"/>
  <c r="E644" i="1" s="1"/>
  <c r="D362" i="3"/>
  <c r="D643" i="1"/>
  <c r="E643" i="1" s="1"/>
  <c r="D361" i="3"/>
  <c r="D642" i="1"/>
  <c r="E642" i="1" s="1"/>
  <c r="D360" i="3"/>
  <c r="D359" i="3"/>
  <c r="D358" i="3"/>
  <c r="D357" i="3"/>
  <c r="D356" i="3"/>
  <c r="D355" i="3"/>
  <c r="D354" i="3"/>
  <c r="A691" i="1" l="1"/>
  <c r="B690" i="1"/>
  <c r="D690" i="1" s="1"/>
  <c r="D352" i="3"/>
  <c r="D351" i="3"/>
  <c r="D350" i="3"/>
  <c r="D641" i="1"/>
  <c r="E641" i="1" s="1"/>
  <c r="D640" i="1"/>
  <c r="E640" i="1" s="1"/>
  <c r="D639" i="1"/>
  <c r="E639" i="1" s="1"/>
  <c r="D638" i="1"/>
  <c r="E638" i="1" s="1"/>
  <c r="D637" i="1"/>
  <c r="E637" i="1" s="1"/>
  <c r="D636" i="1"/>
  <c r="E636" i="1" s="1"/>
  <c r="D635" i="1"/>
  <c r="E635" i="1" s="1"/>
  <c r="D634" i="1"/>
  <c r="E634" i="1" s="1"/>
  <c r="D633" i="1"/>
  <c r="E633" i="1" s="1"/>
  <c r="D632" i="1"/>
  <c r="E632" i="1" s="1"/>
  <c r="D631" i="1"/>
  <c r="E631" i="1" s="1"/>
  <c r="D630" i="1"/>
  <c r="E630" i="1" s="1"/>
  <c r="D629" i="1"/>
  <c r="E629" i="1" s="1"/>
  <c r="D628" i="1"/>
  <c r="E628" i="1" s="1"/>
  <c r="D627" i="1"/>
  <c r="E627" i="1" s="1"/>
  <c r="D626" i="1"/>
  <c r="E626" i="1" s="1"/>
  <c r="D625" i="1"/>
  <c r="E625" i="1" s="1"/>
  <c r="D624" i="1"/>
  <c r="E624" i="1" s="1"/>
  <c r="D623" i="1"/>
  <c r="E623" i="1" s="1"/>
  <c r="D622" i="1"/>
  <c r="E622" i="1" s="1"/>
  <c r="D621" i="1"/>
  <c r="E621" i="1" s="1"/>
  <c r="D620" i="1"/>
  <c r="E620" i="1" s="1"/>
  <c r="D619" i="1"/>
  <c r="E619" i="1" s="1"/>
  <c r="D618" i="1"/>
  <c r="D617" i="1"/>
  <c r="D616" i="1"/>
  <c r="D615" i="1"/>
  <c r="D614" i="1"/>
  <c r="D613" i="1"/>
  <c r="A692" i="1" l="1"/>
  <c r="B691" i="1"/>
  <c r="D691" i="1" s="1"/>
  <c r="D612" i="1"/>
  <c r="D611" i="1"/>
  <c r="C610" i="1"/>
  <c r="D610" i="1" s="1"/>
  <c r="D609" i="1"/>
  <c r="D608" i="1"/>
  <c r="D607" i="1"/>
  <c r="D606" i="1"/>
  <c r="A693" i="1" l="1"/>
  <c r="B692" i="1"/>
  <c r="D692" i="1" s="1"/>
  <c r="D605" i="1"/>
  <c r="D604" i="1"/>
  <c r="A604" i="1"/>
  <c r="B604" i="1" s="1"/>
  <c r="A605" i="1" s="1"/>
  <c r="B605" i="1" s="1"/>
  <c r="A606" i="1" s="1"/>
  <c r="B606" i="1" s="1"/>
  <c r="A607" i="1" s="1"/>
  <c r="B607" i="1" s="1"/>
  <c r="A608" i="1" s="1"/>
  <c r="B608" i="1" s="1"/>
  <c r="A609" i="1" s="1"/>
  <c r="B609" i="1" s="1"/>
  <c r="A610" i="1" s="1"/>
  <c r="B610" i="1" s="1"/>
  <c r="A611" i="1" s="1"/>
  <c r="B611" i="1" s="1"/>
  <c r="A612" i="1" s="1"/>
  <c r="B612" i="1" s="1"/>
  <c r="A613" i="1" s="1"/>
  <c r="B613" i="1" s="1"/>
  <c r="A614" i="1" s="1"/>
  <c r="B614" i="1" s="1"/>
  <c r="A615" i="1" s="1"/>
  <c r="B615" i="1" s="1"/>
  <c r="A616" i="1" s="1"/>
  <c r="B616" i="1" s="1"/>
  <c r="A617" i="1" s="1"/>
  <c r="B617" i="1" s="1"/>
  <c r="A618" i="1" s="1"/>
  <c r="B618" i="1" s="1"/>
  <c r="A619" i="1" s="1"/>
  <c r="B619" i="1" s="1"/>
  <c r="A620" i="1" s="1"/>
  <c r="B620" i="1" s="1"/>
  <c r="A621" i="1" s="1"/>
  <c r="B621" i="1" s="1"/>
  <c r="A622" i="1" s="1"/>
  <c r="B622" i="1" s="1"/>
  <c r="A623" i="1" s="1"/>
  <c r="B623" i="1" s="1"/>
  <c r="A624" i="1" s="1"/>
  <c r="B624" i="1" s="1"/>
  <c r="A625" i="1" s="1"/>
  <c r="B625" i="1" s="1"/>
  <c r="A626" i="1" s="1"/>
  <c r="B626" i="1" s="1"/>
  <c r="A627" i="1" s="1"/>
  <c r="B627" i="1" s="1"/>
  <c r="A628" i="1" s="1"/>
  <c r="B628" i="1" s="1"/>
  <c r="A629" i="1" s="1"/>
  <c r="B629" i="1" s="1"/>
  <c r="A630" i="1" s="1"/>
  <c r="B630" i="1" s="1"/>
  <c r="A631" i="1" s="1"/>
  <c r="B631" i="1" s="1"/>
  <c r="A632" i="1" s="1"/>
  <c r="B632" i="1" s="1"/>
  <c r="A633" i="1" s="1"/>
  <c r="B633" i="1" s="1"/>
  <c r="A634" i="1" s="1"/>
  <c r="B634" i="1" s="1"/>
  <c r="A635" i="1" s="1"/>
  <c r="B635" i="1" s="1"/>
  <c r="A636" i="1" s="1"/>
  <c r="B636" i="1" s="1"/>
  <c r="A637" i="1" s="1"/>
  <c r="D603" i="1"/>
  <c r="C601" i="1"/>
  <c r="D601" i="1" s="1"/>
  <c r="D600" i="1"/>
  <c r="C599" i="1"/>
  <c r="D599" i="1" s="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A694" i="1" l="1"/>
  <c r="B693" i="1"/>
  <c r="D693" i="1" s="1"/>
  <c r="A356" i="3"/>
  <c r="B637" i="1"/>
  <c r="C602" i="1"/>
  <c r="D560" i="1"/>
  <c r="D559" i="1"/>
  <c r="A695" i="1" l="1"/>
  <c r="B694" i="1"/>
  <c r="D694" i="1" s="1"/>
  <c r="B356" i="3"/>
  <c r="A638" i="1"/>
  <c r="D602" i="1"/>
  <c r="D558" i="1"/>
  <c r="D557" i="1"/>
  <c r="D556" i="1"/>
  <c r="D555" i="1"/>
  <c r="D554" i="1"/>
  <c r="D553" i="1"/>
  <c r="D552" i="1"/>
  <c r="D551" i="1"/>
  <c r="D550" i="1"/>
  <c r="D549" i="1"/>
  <c r="D548" i="1"/>
  <c r="D547" i="1"/>
  <c r="D546" i="1"/>
  <c r="D545" i="1"/>
  <c r="D544" i="1"/>
  <c r="E543" i="1"/>
  <c r="D543" i="1"/>
  <c r="E542" i="1"/>
  <c r="D542" i="1"/>
  <c r="D349" i="3"/>
  <c r="E541" i="1"/>
  <c r="D541" i="1"/>
  <c r="D348" i="3"/>
  <c r="E540" i="1"/>
  <c r="D540" i="1"/>
  <c r="D347" i="3"/>
  <c r="E539" i="1"/>
  <c r="D539" i="1"/>
  <c r="D346" i="3"/>
  <c r="D345" i="3"/>
  <c r="E538" i="1"/>
  <c r="D538" i="1"/>
  <c r="D344" i="3"/>
  <c r="E537" i="1"/>
  <c r="D537" i="1"/>
  <c r="A696" i="1" l="1"/>
  <c r="B695" i="1"/>
  <c r="D695" i="1" s="1"/>
  <c r="B638" i="1"/>
  <c r="A357" i="3"/>
  <c r="D343" i="3"/>
  <c r="E536" i="1"/>
  <c r="D536" i="1"/>
  <c r="D342" i="3"/>
  <c r="D341" i="3"/>
  <c r="E535" i="1"/>
  <c r="D535" i="1"/>
  <c r="D340" i="3"/>
  <c r="E534" i="1"/>
  <c r="D534" i="1"/>
  <c r="D339" i="3"/>
  <c r="E533" i="1"/>
  <c r="D533" i="1"/>
  <c r="A697" i="1" l="1"/>
  <c r="B696" i="1"/>
  <c r="D696" i="1" s="1"/>
  <c r="B357" i="3"/>
  <c r="A639" i="1"/>
  <c r="B338" i="3"/>
  <c r="A339" i="3" s="1"/>
  <c r="B339" i="3" s="1"/>
  <c r="A340" i="3" s="1"/>
  <c r="B340" i="3" s="1"/>
  <c r="A341" i="3" s="1"/>
  <c r="B341" i="3" s="1"/>
  <c r="A342" i="3" s="1"/>
  <c r="B342" i="3" s="1"/>
  <c r="A343" i="3" s="1"/>
  <c r="B343" i="3" s="1"/>
  <c r="A344" i="3" s="1"/>
  <c r="B344" i="3" s="1"/>
  <c r="A345" i="3" s="1"/>
  <c r="B345" i="3" s="1"/>
  <c r="A346" i="3" s="1"/>
  <c r="B346" i="3" s="1"/>
  <c r="A347" i="3" s="1"/>
  <c r="B347" i="3" s="1"/>
  <c r="A348" i="3" s="1"/>
  <c r="B348" i="3" s="1"/>
  <c r="A349" i="3" s="1"/>
  <c r="B349" i="3" s="1"/>
  <c r="D338" i="3"/>
  <c r="D532" i="1"/>
  <c r="E532" i="1"/>
  <c r="E531" i="1"/>
  <c r="D531" i="1"/>
  <c r="E530" i="1"/>
  <c r="D530" i="1"/>
  <c r="E529" i="1"/>
  <c r="D529" i="1"/>
  <c r="E528" i="1"/>
  <c r="D528" i="1"/>
  <c r="E527" i="1"/>
  <c r="D527" i="1"/>
  <c r="E526" i="1"/>
  <c r="D526" i="1"/>
  <c r="A698" i="1" l="1"/>
  <c r="B697" i="1"/>
  <c r="D697" i="1" s="1"/>
  <c r="A358" i="3"/>
  <c r="B639" i="1"/>
  <c r="E525" i="1"/>
  <c r="D525" i="1"/>
  <c r="E524" i="1"/>
  <c r="D524" i="1"/>
  <c r="E523" i="1"/>
  <c r="D523" i="1"/>
  <c r="E522" i="1"/>
  <c r="D522" i="1"/>
  <c r="E521" i="1"/>
  <c r="D521" i="1"/>
  <c r="E520" i="1"/>
  <c r="D520" i="1"/>
  <c r="E519" i="1"/>
  <c r="D519" i="1"/>
  <c r="E518" i="1"/>
  <c r="D518" i="1"/>
  <c r="E517" i="1"/>
  <c r="D517" i="1"/>
  <c r="E516" i="1"/>
  <c r="D516" i="1"/>
  <c r="E515" i="1"/>
  <c r="D515" i="1"/>
  <c r="E514" i="1"/>
  <c r="D514" i="1"/>
  <c r="E513" i="1"/>
  <c r="D513" i="1"/>
  <c r="D336" i="3"/>
  <c r="E512" i="1"/>
  <c r="D512" i="1"/>
  <c r="D335" i="3"/>
  <c r="E511" i="1"/>
  <c r="D511" i="1"/>
  <c r="D334" i="3"/>
  <c r="D333" i="3"/>
  <c r="E510" i="1"/>
  <c r="D510" i="1"/>
  <c r="D332" i="3"/>
  <c r="E509" i="1"/>
  <c r="D509" i="1"/>
  <c r="D331" i="3"/>
  <c r="D330" i="3"/>
  <c r="E508" i="1"/>
  <c r="D508" i="1"/>
  <c r="E507" i="1"/>
  <c r="D507" i="1"/>
  <c r="D329" i="3"/>
  <c r="D328" i="3"/>
  <c r="E506" i="1"/>
  <c r="D506" i="1"/>
  <c r="D327" i="3"/>
  <c r="E505" i="1"/>
  <c r="D505" i="1"/>
  <c r="D326" i="3"/>
  <c r="E504" i="1"/>
  <c r="D504" i="1"/>
  <c r="B325" i="3"/>
  <c r="A326" i="3" s="1"/>
  <c r="B326" i="3" s="1"/>
  <c r="A327" i="3" s="1"/>
  <c r="B327" i="3" s="1"/>
  <c r="A328" i="3" s="1"/>
  <c r="B328" i="3" s="1"/>
  <c r="A329" i="3" s="1"/>
  <c r="B329" i="3" s="1"/>
  <c r="A330" i="3" s="1"/>
  <c r="B330" i="3" s="1"/>
  <c r="A331" i="3" s="1"/>
  <c r="B331" i="3" s="1"/>
  <c r="A332" i="3" s="1"/>
  <c r="B332" i="3" s="1"/>
  <c r="A333" i="3" s="1"/>
  <c r="B333" i="3" s="1"/>
  <c r="A334" i="3" s="1"/>
  <c r="B334" i="3" s="1"/>
  <c r="A335" i="3" s="1"/>
  <c r="B335" i="3" s="1"/>
  <c r="A336" i="3" s="1"/>
  <c r="B336" i="3" s="1"/>
  <c r="D325" i="3"/>
  <c r="E503" i="1"/>
  <c r="D503" i="1"/>
  <c r="D324" i="3"/>
  <c r="E502" i="1"/>
  <c r="D502" i="1"/>
  <c r="D323" i="3"/>
  <c r="B323" i="3"/>
  <c r="A324" i="3" s="1"/>
  <c r="B324" i="3" s="1"/>
  <c r="E501" i="1"/>
  <c r="D501" i="1"/>
  <c r="E500" i="1"/>
  <c r="D500" i="1"/>
  <c r="E499" i="1"/>
  <c r="D499" i="1"/>
  <c r="E498" i="1"/>
  <c r="D498" i="1"/>
  <c r="E497" i="1"/>
  <c r="D497" i="1"/>
  <c r="E495" i="1"/>
  <c r="E496" i="1"/>
  <c r="D495" i="1"/>
  <c r="A699" i="1" l="1"/>
  <c r="B698" i="1"/>
  <c r="D698" i="1" s="1"/>
  <c r="B358" i="3"/>
  <c r="A640" i="1"/>
  <c r="D496" i="1"/>
  <c r="D494" i="1"/>
  <c r="D493" i="1"/>
  <c r="D492" i="1"/>
  <c r="D491" i="1"/>
  <c r="D489" i="1"/>
  <c r="D490" i="1"/>
  <c r="D488" i="1"/>
  <c r="D487" i="1"/>
  <c r="D486" i="1"/>
  <c r="D485" i="1"/>
  <c r="D484" i="1"/>
  <c r="D483" i="1"/>
  <c r="D482" i="1"/>
  <c r="D481" i="1"/>
  <c r="D480" i="1"/>
  <c r="A700" i="1" l="1"/>
  <c r="B699" i="1"/>
  <c r="D699" i="1" s="1"/>
  <c r="B640" i="1"/>
  <c r="A359" i="3"/>
  <c r="D479" i="1"/>
  <c r="A701" i="1" l="1"/>
  <c r="B700" i="1"/>
  <c r="D700" i="1" s="1"/>
  <c r="B359" i="3"/>
  <c r="A641" i="1"/>
  <c r="D478" i="1"/>
  <c r="A702" i="1" l="1"/>
  <c r="B701" i="1"/>
  <c r="D701" i="1" s="1"/>
  <c r="B641" i="1"/>
  <c r="A360" i="3"/>
  <c r="D477" i="1"/>
  <c r="A703" i="1" l="1"/>
  <c r="B702" i="1"/>
  <c r="D702" i="1" s="1"/>
  <c r="B360" i="3"/>
  <c r="A642" i="1"/>
  <c r="D476" i="1"/>
  <c r="A704" i="1" l="1"/>
  <c r="B703" i="1"/>
  <c r="D703" i="1" s="1"/>
  <c r="B642" i="1"/>
  <c r="A361" i="3"/>
  <c r="D475" i="1"/>
  <c r="A705" i="1" l="1"/>
  <c r="B704" i="1"/>
  <c r="D704" i="1" s="1"/>
  <c r="B361" i="3"/>
  <c r="A643" i="1"/>
  <c r="D474" i="1"/>
  <c r="A706" i="1" l="1"/>
  <c r="B705" i="1"/>
  <c r="D705" i="1" s="1"/>
  <c r="B643" i="1"/>
  <c r="A362" i="3"/>
  <c r="D473" i="1"/>
  <c r="A707" i="1" l="1"/>
  <c r="B706" i="1"/>
  <c r="D706" i="1" s="1"/>
  <c r="A644" i="1"/>
  <c r="B362" i="3"/>
  <c r="D472" i="1"/>
  <c r="A708" i="1" l="1"/>
  <c r="B707" i="1"/>
  <c r="D707" i="1" s="1"/>
  <c r="B644" i="1"/>
  <c r="A363" i="3"/>
  <c r="D471" i="1"/>
  <c r="A709" i="1" l="1"/>
  <c r="B708" i="1"/>
  <c r="D708" i="1" s="1"/>
  <c r="A645" i="1"/>
  <c r="B363" i="3"/>
  <c r="D470" i="1"/>
  <c r="A710" i="1" l="1"/>
  <c r="B709" i="1"/>
  <c r="D709" i="1" s="1"/>
  <c r="B645" i="1"/>
  <c r="A364" i="3"/>
  <c r="D469" i="1"/>
  <c r="A711" i="1" l="1"/>
  <c r="B710" i="1"/>
  <c r="D710" i="1" s="1"/>
  <c r="A646" i="1"/>
  <c r="B364" i="3"/>
  <c r="D468" i="1"/>
  <c r="A712" i="1" l="1"/>
  <c r="B711" i="1"/>
  <c r="D711" i="1" s="1"/>
  <c r="B646" i="1"/>
  <c r="A365" i="3"/>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1" i="1"/>
  <c r="D442" i="1"/>
  <c r="D440" i="1"/>
  <c r="D439" i="1"/>
  <c r="D438" i="1"/>
  <c r="D437" i="1"/>
  <c r="D436" i="1"/>
  <c r="D435" i="1"/>
  <c r="D321" i="3"/>
  <c r="D434" i="1"/>
  <c r="D320" i="3"/>
  <c r="D433" i="1"/>
  <c r="D319" i="3"/>
  <c r="D432" i="1"/>
  <c r="D431" i="1"/>
  <c r="D318" i="3"/>
  <c r="D430" i="1"/>
  <c r="D317" i="3"/>
  <c r="D429" i="1"/>
  <c r="D316" i="3"/>
  <c r="D428" i="1"/>
  <c r="D315" i="3"/>
  <c r="D314" i="3"/>
  <c r="D427" i="1"/>
  <c r="D313" i="3"/>
  <c r="D426" i="1"/>
  <c r="D312" i="3"/>
  <c r="D425" i="1"/>
  <c r="D424" i="1"/>
  <c r="D311" i="3"/>
  <c r="D423" i="1"/>
  <c r="D310" i="3"/>
  <c r="D422" i="1"/>
  <c r="D309" i="3"/>
  <c r="D421" i="1"/>
  <c r="D308" i="3"/>
  <c r="D420" i="1"/>
  <c r="D307" i="3"/>
  <c r="D419" i="1"/>
  <c r="D306" i="3"/>
  <c r="D418" i="1"/>
  <c r="D305" i="3"/>
  <c r="D417" i="1"/>
  <c r="D304" i="3"/>
  <c r="D416" i="1"/>
  <c r="D303" i="3"/>
  <c r="D415" i="1"/>
  <c r="D302" i="3"/>
  <c r="D301" i="3"/>
  <c r="D414" i="1"/>
  <c r="D413" i="1"/>
  <c r="D300" i="3"/>
  <c r="D412" i="1"/>
  <c r="D299" i="3"/>
  <c r="D298" i="3"/>
  <c r="D411" i="1"/>
  <c r="D297" i="3"/>
  <c r="D410" i="1"/>
  <c r="D296" i="3"/>
  <c r="D409" i="1"/>
  <c r="D408" i="1"/>
  <c r="D295" i="3"/>
  <c r="D294" i="3"/>
  <c r="D407" i="1"/>
  <c r="D293" i="3"/>
  <c r="D406" i="1"/>
  <c r="D405" i="1"/>
  <c r="E275" i="3"/>
  <c r="E276" i="3" s="1"/>
  <c r="E277" i="3" s="1"/>
  <c r="E278" i="3" s="1"/>
  <c r="E279" i="3" s="1"/>
  <c r="E280" i="3" s="1"/>
  <c r="E281" i="3" s="1"/>
  <c r="E282" i="3" s="1"/>
  <c r="E283" i="3" s="1"/>
  <c r="E284" i="3" s="1"/>
  <c r="E285" i="3" s="1"/>
  <c r="E286" i="3" s="1"/>
  <c r="E287" i="3" s="1"/>
  <c r="E288" i="3" s="1"/>
  <c r="E289" i="3" s="1"/>
  <c r="E290" i="3" s="1"/>
  <c r="E291" i="3" s="1"/>
  <c r="E292" i="3" s="1"/>
  <c r="E293" i="3" s="1"/>
  <c r="E294" i="3" s="1"/>
  <c r="E295" i="3" s="1"/>
  <c r="E296" i="3" s="1"/>
  <c r="E297" i="3" s="1"/>
  <c r="E298" i="3" s="1"/>
  <c r="E299" i="3" s="1"/>
  <c r="E300" i="3" s="1"/>
  <c r="E301" i="3" s="1"/>
  <c r="E302" i="3" s="1"/>
  <c r="E303" i="3" s="1"/>
  <c r="E304" i="3" s="1"/>
  <c r="E305" i="3" s="1"/>
  <c r="E306" i="3" s="1"/>
  <c r="E307" i="3" s="1"/>
  <c r="E308" i="3" s="1"/>
  <c r="E309" i="3" s="1"/>
  <c r="E310" i="3" s="1"/>
  <c r="E311" i="3" s="1"/>
  <c r="E312" i="3" s="1"/>
  <c r="E313" i="3" s="1"/>
  <c r="E314" i="3" s="1"/>
  <c r="E315" i="3" s="1"/>
  <c r="E316" i="3" s="1"/>
  <c r="E317" i="3" s="1"/>
  <c r="E318" i="3" s="1"/>
  <c r="E319" i="3" s="1"/>
  <c r="E320" i="3" s="1"/>
  <c r="E321" i="3" s="1"/>
  <c r="D292" i="3"/>
  <c r="D404" i="1"/>
  <c r="D291" i="3"/>
  <c r="D403" i="1"/>
  <c r="D290" i="3"/>
  <c r="D402" i="1"/>
  <c r="D289" i="3"/>
  <c r="D401" i="1"/>
  <c r="D288" i="3"/>
  <c r="D400" i="1"/>
  <c r="D287" i="3"/>
  <c r="D399" i="1"/>
  <c r="D286" i="3"/>
  <c r="D285" i="3"/>
  <c r="D398" i="1"/>
  <c r="D397" i="1"/>
  <c r="D284" i="3"/>
  <c r="A284" i="3"/>
  <c r="B284" i="3" s="1"/>
  <c r="A285" i="3" s="1"/>
  <c r="B285" i="3" s="1"/>
  <c r="A286" i="3" s="1"/>
  <c r="B286" i="3" s="1"/>
  <c r="A287" i="3" s="1"/>
  <c r="B287" i="3" s="1"/>
  <c r="A288" i="3" s="1"/>
  <c r="B288" i="3" s="1"/>
  <c r="A289" i="3" s="1"/>
  <c r="B289" i="3" s="1"/>
  <c r="A290" i="3" s="1"/>
  <c r="B290" i="3" s="1"/>
  <c r="A291" i="3" s="1"/>
  <c r="B291" i="3" s="1"/>
  <c r="A292" i="3" s="1"/>
  <c r="B292" i="3" s="1"/>
  <c r="A293" i="3" s="1"/>
  <c r="B293" i="3" s="1"/>
  <c r="A294" i="3" s="1"/>
  <c r="B294" i="3" s="1"/>
  <c r="A295" i="3" s="1"/>
  <c r="B295" i="3" s="1"/>
  <c r="A296" i="3" s="1"/>
  <c r="B296" i="3" s="1"/>
  <c r="A297" i="3" s="1"/>
  <c r="B297" i="3" s="1"/>
  <c r="A298" i="3" s="1"/>
  <c r="B298" i="3" s="1"/>
  <c r="A299" i="3" s="1"/>
  <c r="B299" i="3" s="1"/>
  <c r="A300" i="3" s="1"/>
  <c r="B300" i="3" s="1"/>
  <c r="A301" i="3" s="1"/>
  <c r="B301" i="3" s="1"/>
  <c r="A302" i="3" s="1"/>
  <c r="B302" i="3" s="1"/>
  <c r="A303" i="3" s="1"/>
  <c r="B303" i="3" s="1"/>
  <c r="A304" i="3" s="1"/>
  <c r="B304" i="3" s="1"/>
  <c r="A305" i="3" s="1"/>
  <c r="B305" i="3" s="1"/>
  <c r="A306" i="3" s="1"/>
  <c r="B306" i="3" s="1"/>
  <c r="A307" i="3" s="1"/>
  <c r="B307" i="3" s="1"/>
  <c r="A308" i="3" s="1"/>
  <c r="B308" i="3" s="1"/>
  <c r="A309" i="3" s="1"/>
  <c r="B309" i="3" s="1"/>
  <c r="A310" i="3" s="1"/>
  <c r="B310" i="3" s="1"/>
  <c r="A311" i="3" s="1"/>
  <c r="B311" i="3" s="1"/>
  <c r="A312" i="3" s="1"/>
  <c r="B312" i="3" s="1"/>
  <c r="A313" i="3" s="1"/>
  <c r="B313" i="3" s="1"/>
  <c r="A314" i="3" s="1"/>
  <c r="B314" i="3" s="1"/>
  <c r="A315" i="3" s="1"/>
  <c r="B315" i="3" s="1"/>
  <c r="A316" i="3" s="1"/>
  <c r="B316" i="3" s="1"/>
  <c r="A317" i="3" s="1"/>
  <c r="B317" i="3" s="1"/>
  <c r="A318" i="3" s="1"/>
  <c r="B318" i="3" s="1"/>
  <c r="A319" i="3" s="1"/>
  <c r="B319" i="3" s="1"/>
  <c r="A320" i="3" s="1"/>
  <c r="B320" i="3" s="1"/>
  <c r="A321" i="3" s="1"/>
  <c r="B321" i="3" s="1"/>
  <c r="D396" i="1"/>
  <c r="D283" i="3"/>
  <c r="A283" i="3"/>
  <c r="D395" i="1"/>
  <c r="D282" i="3"/>
  <c r="A282" i="3"/>
  <c r="D394" i="1"/>
  <c r="D281" i="3"/>
  <c r="A281" i="3"/>
  <c r="D393" i="1"/>
  <c r="D280" i="3"/>
  <c r="A280" i="3"/>
  <c r="D279" i="3"/>
  <c r="A279" i="3"/>
  <c r="D392" i="1"/>
  <c r="D391" i="1"/>
  <c r="D278" i="3"/>
  <c r="A278" i="3"/>
  <c r="D390" i="1"/>
  <c r="D277" i="3"/>
  <c r="A277" i="3"/>
  <c r="D389" i="1"/>
  <c r="D276" i="3"/>
  <c r="H275" i="3"/>
  <c r="B274" i="3"/>
  <c r="D275" i="3"/>
  <c r="D274" i="3"/>
  <c r="D388" i="1"/>
  <c r="D387" i="1"/>
  <c r="D273" i="3"/>
  <c r="D386" i="1"/>
  <c r="D272" i="3"/>
  <c r="D271" i="3"/>
  <c r="D385" i="1"/>
  <c r="D270" i="3"/>
  <c r="D384" i="1"/>
  <c r="D269" i="3"/>
  <c r="D383" i="1"/>
  <c r="D268" i="3"/>
  <c r="D382" i="1"/>
  <c r="D267" i="3"/>
  <c r="D381" i="1"/>
  <c r="D380" i="1"/>
  <c r="D266" i="3"/>
  <c r="D265" i="3"/>
  <c r="D379" i="1"/>
  <c r="D264" i="3"/>
  <c r="D378" i="1"/>
  <c r="D263" i="3"/>
  <c r="D377" i="1"/>
  <c r="D262" i="3"/>
  <c r="D376" i="1"/>
  <c r="D375" i="1"/>
  <c r="D261" i="3"/>
  <c r="D260" i="3"/>
  <c r="D374" i="1"/>
  <c r="D259" i="3"/>
  <c r="D373" i="1"/>
  <c r="D258" i="3"/>
  <c r="D372" i="1"/>
  <c r="D371" i="1"/>
  <c r="D257" i="3"/>
  <c r="D256" i="3"/>
  <c r="D370" i="1"/>
  <c r="A255" i="3"/>
  <c r="D255" i="3"/>
  <c r="D369" i="1"/>
  <c r="D254" i="3"/>
  <c r="D368" i="1"/>
  <c r="D253" i="3"/>
  <c r="D367" i="1"/>
  <c r="D252" i="3"/>
  <c r="D366" i="1"/>
  <c r="D251" i="3"/>
  <c r="D365" i="1"/>
  <c r="D250" i="3"/>
  <c r="D364" i="1"/>
  <c r="D249" i="3"/>
  <c r="D363" i="1"/>
  <c r="D248" i="3"/>
  <c r="D362" i="1"/>
  <c r="D247" i="3"/>
  <c r="D361" i="1"/>
  <c r="D246" i="3"/>
  <c r="D360" i="1"/>
  <c r="D245" i="3"/>
  <c r="D359" i="1"/>
  <c r="D244" i="3"/>
  <c r="D358" i="1"/>
  <c r="D243" i="3"/>
  <c r="D357" i="1"/>
  <c r="D242" i="3"/>
  <c r="D356" i="1"/>
  <c r="D241" i="3"/>
  <c r="D355" i="1"/>
  <c r="D240" i="3"/>
  <c r="D354" i="1"/>
  <c r="D239" i="3"/>
  <c r="D353" i="1"/>
  <c r="D238" i="3"/>
  <c r="D352" i="1"/>
  <c r="D237" i="3"/>
  <c r="D351" i="1"/>
  <c r="D236" i="3"/>
  <c r="D350" i="1"/>
  <c r="D235" i="3"/>
  <c r="D349" i="1"/>
  <c r="D234" i="3"/>
  <c r="D348" i="1"/>
  <c r="D233" i="3"/>
  <c r="D347" i="1"/>
  <c r="D231" i="3"/>
  <c r="D346" i="1"/>
  <c r="D232" i="3"/>
  <c r="D345" i="1"/>
  <c r="D230" i="3"/>
  <c r="D344" i="1"/>
  <c r="D229" i="3"/>
  <c r="D343" i="1"/>
  <c r="D228" i="3"/>
  <c r="D342" i="1"/>
  <c r="D227" i="3"/>
  <c r="D341" i="1"/>
  <c r="D226" i="3"/>
  <c r="D340" i="1"/>
  <c r="D225" i="3"/>
  <c r="D339" i="1"/>
  <c r="D224" i="3"/>
  <c r="D338" i="1"/>
  <c r="D223" i="3"/>
  <c r="D337" i="1"/>
  <c r="E221" i="3"/>
  <c r="E222" i="3" s="1"/>
  <c r="E223" i="3" s="1"/>
  <c r="E224" i="3" s="1"/>
  <c r="E225" i="3" s="1"/>
  <c r="E226" i="3" s="1"/>
  <c r="E227" i="3" s="1"/>
  <c r="E228" i="3" s="1"/>
  <c r="E229" i="3" s="1"/>
  <c r="E230" i="3" s="1"/>
  <c r="D222" i="3"/>
  <c r="D336" i="1"/>
  <c r="D221" i="3"/>
  <c r="D335" i="1"/>
  <c r="D220" i="3"/>
  <c r="D334" i="1"/>
  <c r="D219" i="3"/>
  <c r="D333" i="1"/>
  <c r="D218" i="3"/>
  <c r="D332" i="1"/>
  <c r="D217" i="3"/>
  <c r="D331" i="1"/>
  <c r="D216" i="3"/>
  <c r="D330" i="1"/>
  <c r="D215" i="3"/>
  <c r="D329" i="1"/>
  <c r="D328" i="1"/>
  <c r="D214" i="3"/>
  <c r="D213" i="3"/>
  <c r="D327" i="1"/>
  <c r="D212" i="3"/>
  <c r="D326" i="1"/>
  <c r="D211" i="3"/>
  <c r="D325" i="1"/>
  <c r="D210" i="3"/>
  <c r="D324" i="1"/>
  <c r="D209" i="3"/>
  <c r="D208" i="3"/>
  <c r="D207" i="3"/>
  <c r="D206" i="3"/>
  <c r="D205" i="3"/>
  <c r="D204" i="3"/>
  <c r="D203" i="3"/>
  <c r="D202" i="3"/>
  <c r="D323" i="1"/>
  <c r="D322" i="1"/>
  <c r="D321" i="1"/>
  <c r="D320" i="1"/>
  <c r="D319" i="1"/>
  <c r="D318" i="1"/>
  <c r="D317" i="1"/>
  <c r="D316" i="1"/>
  <c r="D201" i="3"/>
  <c r="D315" i="1"/>
  <c r="D314" i="1"/>
  <c r="D200" i="3"/>
  <c r="D313" i="1"/>
  <c r="D199" i="3"/>
  <c r="D198" i="3"/>
  <c r="D312" i="1"/>
  <c r="D197" i="3"/>
  <c r="D311" i="1"/>
  <c r="D310" i="1"/>
  <c r="D196" i="3"/>
  <c r="D195" i="3"/>
  <c r="D309" i="1"/>
  <c r="D194" i="3"/>
  <c r="D308" i="1"/>
  <c r="D193" i="3"/>
  <c r="D307" i="1"/>
  <c r="D192" i="3"/>
  <c r="D306" i="1"/>
  <c r="D305" i="1"/>
  <c r="D191" i="3"/>
  <c r="D304" i="1"/>
  <c r="D190" i="3"/>
  <c r="D303" i="1"/>
  <c r="D189" i="3"/>
  <c r="D302" i="1"/>
  <c r="D188" i="3"/>
  <c r="D301" i="1"/>
  <c r="D187" i="3"/>
  <c r="D300" i="1"/>
  <c r="D186" i="3"/>
  <c r="D185" i="3"/>
  <c r="D299" i="1"/>
  <c r="D184" i="3"/>
  <c r="D298" i="1"/>
  <c r="D183" i="3"/>
  <c r="D297" i="1"/>
  <c r="D182" i="3"/>
  <c r="D296" i="1"/>
  <c r="D181" i="3"/>
  <c r="D295" i="1"/>
  <c r="D294" i="1"/>
  <c r="D180" i="3"/>
  <c r="D179" i="3"/>
  <c r="D293" i="1"/>
  <c r="D178" i="3"/>
  <c r="D292" i="1"/>
  <c r="D177" i="3"/>
  <c r="D291" i="1"/>
  <c r="D176" i="3"/>
  <c r="D290" i="1"/>
  <c r="D175" i="3"/>
  <c r="D289" i="1"/>
  <c r="D174" i="3"/>
  <c r="D288" i="1"/>
  <c r="D173" i="3"/>
  <c r="D287" i="1"/>
  <c r="D172" i="3"/>
  <c r="D286" i="1"/>
  <c r="D171" i="3"/>
  <c r="D285" i="1"/>
  <c r="D170" i="3"/>
  <c r="D284" i="1"/>
  <c r="D169" i="3"/>
  <c r="D283" i="1"/>
  <c r="D168" i="3"/>
  <c r="D167" i="3"/>
  <c r="D166" i="3"/>
  <c r="D165" i="3"/>
  <c r="D164" i="3"/>
  <c r="D282" i="1"/>
  <c r="D281" i="1"/>
  <c r="D280" i="1"/>
  <c r="D279" i="1"/>
  <c r="D278" i="1"/>
  <c r="D163" i="3"/>
  <c r="D277" i="1"/>
  <c r="D162" i="3"/>
  <c r="D276" i="1"/>
  <c r="D161" i="3"/>
  <c r="D275" i="1"/>
  <c r="D160" i="3"/>
  <c r="D274" i="1"/>
  <c r="D159" i="3"/>
  <c r="D273" i="1"/>
  <c r="D272" i="1"/>
  <c r="D158" i="3"/>
  <c r="D157" i="3"/>
  <c r="D271" i="1"/>
  <c r="D156" i="3"/>
  <c r="D270" i="1"/>
  <c r="H1" i="3"/>
  <c r="D155" i="3"/>
  <c r="D269" i="1"/>
  <c r="D268" i="1"/>
  <c r="D154" i="3"/>
  <c r="D153" i="3"/>
  <c r="D267" i="1"/>
  <c r="D152" i="3"/>
  <c r="D266" i="1"/>
  <c r="D151" i="3"/>
  <c r="D265" i="1"/>
  <c r="D150" i="3"/>
  <c r="D264" i="1"/>
  <c r="D149" i="3"/>
  <c r="D263" i="1"/>
  <c r="D148" i="3"/>
  <c r="D262" i="1"/>
  <c r="D147" i="3"/>
  <c r="D261" i="1"/>
  <c r="D146" i="3"/>
  <c r="D260" i="1"/>
  <c r="D145" i="3"/>
  <c r="D259" i="1"/>
  <c r="D144" i="3"/>
  <c r="D258" i="1"/>
  <c r="D143" i="3"/>
  <c r="D257" i="1"/>
  <c r="D142" i="3"/>
  <c r="D256" i="1"/>
  <c r="D141" i="3"/>
  <c r="D255" i="1"/>
  <c r="D140" i="3"/>
  <c r="D254" i="1"/>
  <c r="D139" i="3"/>
  <c r="D253" i="1"/>
  <c r="D138" i="3"/>
  <c r="D252" i="1"/>
  <c r="D137" i="3"/>
  <c r="D251" i="1"/>
  <c r="D136" i="3"/>
  <c r="D250" i="1"/>
  <c r="D135" i="3"/>
  <c r="D249" i="1"/>
  <c r="D134" i="3"/>
  <c r="D248" i="1"/>
  <c r="D133" i="3"/>
  <c r="D247" i="1"/>
  <c r="D132" i="3"/>
  <c r="D246" i="1"/>
  <c r="D131" i="3"/>
  <c r="D245" i="1"/>
  <c r="D130" i="3"/>
  <c r="D244" i="1"/>
  <c r="D129" i="3"/>
  <c r="D243" i="1"/>
  <c r="D128" i="3"/>
  <c r="D242" i="1"/>
  <c r="D241" i="1"/>
  <c r="D127" i="3"/>
  <c r="D126" i="3"/>
  <c r="D240" i="1"/>
  <c r="D125" i="3"/>
  <c r="D239" i="1"/>
  <c r="D238" i="1"/>
  <c r="D124" i="3"/>
  <c r="D123" i="3"/>
  <c r="D237" i="1"/>
  <c r="D122" i="3"/>
  <c r="D236" i="1"/>
  <c r="D235" i="1"/>
  <c r="D121" i="3"/>
  <c r="D120" i="3"/>
  <c r="D234" i="1"/>
  <c r="D119" i="3"/>
  <c r="D233" i="1"/>
  <c r="D118" i="3"/>
  <c r="D232" i="1"/>
  <c r="D117" i="3"/>
  <c r="D231" i="1"/>
  <c r="D230" i="1"/>
  <c r="D116" i="3"/>
  <c r="D115" i="3"/>
  <c r="D229" i="1"/>
  <c r="D114" i="3"/>
  <c r="G114" i="3" s="1"/>
  <c r="D113" i="3"/>
  <c r="G113" i="3" s="1"/>
  <c r="A114" i="3"/>
  <c r="B114" i="3" s="1"/>
  <c r="A115" i="3" s="1"/>
  <c r="B115" i="3" s="1"/>
  <c r="A116" i="3" s="1"/>
  <c r="B116" i="3" s="1"/>
  <c r="A117" i="3" s="1"/>
  <c r="B117" i="3" s="1"/>
  <c r="A118" i="3" s="1"/>
  <c r="B118" i="3" s="1"/>
  <c r="A119" i="3" s="1"/>
  <c r="B119" i="3" s="1"/>
  <c r="A120" i="3" s="1"/>
  <c r="B120" i="3" s="1"/>
  <c r="A121" i="3" s="1"/>
  <c r="B121" i="3" s="1"/>
  <c r="A122" i="3" s="1"/>
  <c r="B122" i="3" s="1"/>
  <c r="A123" i="3" s="1"/>
  <c r="B123" i="3" s="1"/>
  <c r="A124" i="3" s="1"/>
  <c r="B124" i="3" s="1"/>
  <c r="A125" i="3" s="1"/>
  <c r="B125" i="3" s="1"/>
  <c r="A126" i="3" s="1"/>
  <c r="B126" i="3" s="1"/>
  <c r="A127" i="3" s="1"/>
  <c r="B127" i="3" s="1"/>
  <c r="A128" i="3" s="1"/>
  <c r="B128" i="3" s="1"/>
  <c r="A129" i="3" s="1"/>
  <c r="B129" i="3" s="1"/>
  <c r="A130" i="3" s="1"/>
  <c r="B130" i="3" s="1"/>
  <c r="A131" i="3" s="1"/>
  <c r="B131" i="3" s="1"/>
  <c r="A132" i="3" s="1"/>
  <c r="B132" i="3" s="1"/>
  <c r="A133" i="3" s="1"/>
  <c r="B133" i="3" s="1"/>
  <c r="A134" i="3" s="1"/>
  <c r="B134" i="3" s="1"/>
  <c r="A135" i="3" s="1"/>
  <c r="B135" i="3" s="1"/>
  <c r="A136" i="3" s="1"/>
  <c r="B136" i="3" s="1"/>
  <c r="A137" i="3" s="1"/>
  <c r="B137" i="3" s="1"/>
  <c r="A138" i="3" s="1"/>
  <c r="B138" i="3" s="1"/>
  <c r="A139" i="3" s="1"/>
  <c r="B139" i="3" s="1"/>
  <c r="A140" i="3" s="1"/>
  <c r="B140" i="3" s="1"/>
  <c r="A141" i="3" s="1"/>
  <c r="B141" i="3" s="1"/>
  <c r="A142" i="3" s="1"/>
  <c r="B142" i="3" s="1"/>
  <c r="A143" i="3" s="1"/>
  <c r="B143" i="3" s="1"/>
  <c r="A144" i="3" s="1"/>
  <c r="B144" i="3" s="1"/>
  <c r="A145" i="3" s="1"/>
  <c r="B145" i="3" s="1"/>
  <c r="A146" i="3" s="1"/>
  <c r="B146" i="3" s="1"/>
  <c r="A147" i="3" s="1"/>
  <c r="B147" i="3" s="1"/>
  <c r="A148" i="3" s="1"/>
  <c r="B148" i="3" s="1"/>
  <c r="A149" i="3" s="1"/>
  <c r="B149" i="3" s="1"/>
  <c r="A150" i="3" s="1"/>
  <c r="B150" i="3" s="1"/>
  <c r="A151" i="3" s="1"/>
  <c r="B151" i="3" s="1"/>
  <c r="A152" i="3" s="1"/>
  <c r="B152" i="3" s="1"/>
  <c r="A153" i="3" s="1"/>
  <c r="B153" i="3" s="1"/>
  <c r="A154" i="3" s="1"/>
  <c r="B154" i="3" s="1"/>
  <c r="A155" i="3" s="1"/>
  <c r="B155" i="3" s="1"/>
  <c r="A156" i="3" s="1"/>
  <c r="B156" i="3" s="1"/>
  <c r="A157" i="3" s="1"/>
  <c r="B157" i="3" s="1"/>
  <c r="A158" i="3" s="1"/>
  <c r="B158" i="3" s="1"/>
  <c r="A159" i="3" s="1"/>
  <c r="B159" i="3" s="1"/>
  <c r="A160" i="3" s="1"/>
  <c r="B160" i="3" s="1"/>
  <c r="A161" i="3" s="1"/>
  <c r="B161" i="3" s="1"/>
  <c r="A162" i="3" s="1"/>
  <c r="B162" i="3" s="1"/>
  <c r="A163" i="3" s="1"/>
  <c r="B163" i="3" s="1"/>
  <c r="A164" i="3" s="1"/>
  <c r="B164" i="3" s="1"/>
  <c r="A165" i="3" s="1"/>
  <c r="B165" i="3" s="1"/>
  <c r="A166" i="3" s="1"/>
  <c r="B166" i="3" s="1"/>
  <c r="A167" i="3" s="1"/>
  <c r="B167" i="3" s="1"/>
  <c r="A168" i="3" s="1"/>
  <c r="B168" i="3" s="1"/>
  <c r="A169" i="3" s="1"/>
  <c r="B169" i="3" s="1"/>
  <c r="A170" i="3" s="1"/>
  <c r="B170" i="3" s="1"/>
  <c r="A171" i="3" s="1"/>
  <c r="B171" i="3" s="1"/>
  <c r="A172" i="3" s="1"/>
  <c r="B172" i="3" s="1"/>
  <c r="A173" i="3" s="1"/>
  <c r="B173" i="3" s="1"/>
  <c r="A174" i="3" s="1"/>
  <c r="B174" i="3" s="1"/>
  <c r="A175" i="3" s="1"/>
  <c r="B175" i="3" s="1"/>
  <c r="A176" i="3" s="1"/>
  <c r="B176" i="3" s="1"/>
  <c r="A177" i="3" s="1"/>
  <c r="B177" i="3" s="1"/>
  <c r="A178" i="3" s="1"/>
  <c r="B178" i="3" s="1"/>
  <c r="A179" i="3" s="1"/>
  <c r="B179" i="3" s="1"/>
  <c r="A180" i="3" s="1"/>
  <c r="B180" i="3" s="1"/>
  <c r="A181" i="3" s="1"/>
  <c r="B181" i="3" s="1"/>
  <c r="A182" i="3" s="1"/>
  <c r="B182" i="3" s="1"/>
  <c r="A183" i="3" s="1"/>
  <c r="B183" i="3" s="1"/>
  <c r="A184" i="3" s="1"/>
  <c r="B184" i="3" s="1"/>
  <c r="A185" i="3" s="1"/>
  <c r="B185" i="3" s="1"/>
  <c r="A186" i="3" s="1"/>
  <c r="B186" i="3" s="1"/>
  <c r="A187" i="3" s="1"/>
  <c r="B187" i="3" s="1"/>
  <c r="A188" i="3" s="1"/>
  <c r="B188" i="3" s="1"/>
  <c r="A189" i="3" s="1"/>
  <c r="B189" i="3" s="1"/>
  <c r="A190" i="3" s="1"/>
  <c r="B190" i="3" s="1"/>
  <c r="A191" i="3" s="1"/>
  <c r="B191" i="3" s="1"/>
  <c r="A192" i="3" s="1"/>
  <c r="B192" i="3" s="1"/>
  <c r="A193" i="3" s="1"/>
  <c r="B193" i="3" s="1"/>
  <c r="A194" i="3" s="1"/>
  <c r="B194" i="3" s="1"/>
  <c r="A195" i="3" s="1"/>
  <c r="B195" i="3" s="1"/>
  <c r="A196" i="3" s="1"/>
  <c r="B196" i="3" s="1"/>
  <c r="A197" i="3" s="1"/>
  <c r="B197" i="3" s="1"/>
  <c r="A198" i="3" s="1"/>
  <c r="B198" i="3" s="1"/>
  <c r="A199" i="3" s="1"/>
  <c r="B199" i="3" s="1"/>
  <c r="A200" i="3" s="1"/>
  <c r="B200" i="3" s="1"/>
  <c r="A201" i="3" s="1"/>
  <c r="B201" i="3" s="1"/>
  <c r="A202" i="3" s="1"/>
  <c r="D228" i="1"/>
  <c r="D227" i="1"/>
  <c r="D226" i="1"/>
  <c r="D225" i="1"/>
  <c r="G225" i="1" s="1"/>
  <c r="D224" i="1"/>
  <c r="G224" i="1" s="1"/>
  <c r="D112" i="3"/>
  <c r="G112" i="3" s="1"/>
  <c r="D223" i="1"/>
  <c r="G223" i="1" s="1"/>
  <c r="D222" i="1"/>
  <c r="G222" i="1" s="1"/>
  <c r="D221" i="1"/>
  <c r="G221" i="1" s="1"/>
  <c r="D220" i="1"/>
  <c r="G220" i="1" s="1"/>
  <c r="D111" i="3"/>
  <c r="G111" i="3" s="1"/>
  <c r="D219" i="1"/>
  <c r="G219" i="1" s="1"/>
  <c r="D110" i="3"/>
  <c r="G110" i="3" s="1"/>
  <c r="D218" i="1"/>
  <c r="G218" i="1" s="1"/>
  <c r="D109" i="3"/>
  <c r="G109" i="3" s="1"/>
  <c r="D217" i="1"/>
  <c r="G217" i="1" s="1"/>
  <c r="D108" i="3"/>
  <c r="G108" i="3" s="1"/>
  <c r="D216" i="1"/>
  <c r="G216" i="1" s="1"/>
  <c r="D107" i="3"/>
  <c r="G107" i="3" s="1"/>
  <c r="D215" i="1"/>
  <c r="G215" i="1" s="1"/>
  <c r="D106" i="3"/>
  <c r="G106" i="3" s="1"/>
  <c r="D214" i="1"/>
  <c r="G214" i="1" s="1"/>
  <c r="D105" i="3"/>
  <c r="G105" i="3" s="1"/>
  <c r="D213" i="1"/>
  <c r="G213" i="1" s="1"/>
  <c r="D104" i="3"/>
  <c r="G104" i="3" s="1"/>
  <c r="D212" i="1"/>
  <c r="G212" i="1" s="1"/>
  <c r="D103" i="3"/>
  <c r="G103" i="3" s="1"/>
  <c r="D211" i="1"/>
  <c r="G211" i="1" s="1"/>
  <c r="D102" i="3"/>
  <c r="G102" i="3" s="1"/>
  <c r="D210" i="1"/>
  <c r="G210" i="1" s="1"/>
  <c r="D101" i="3"/>
  <c r="G101" i="3" s="1"/>
  <c r="D209" i="1"/>
  <c r="G209" i="1" s="1"/>
  <c r="D100" i="3"/>
  <c r="G100" i="3" s="1"/>
  <c r="D208" i="1"/>
  <c r="G208" i="1" s="1"/>
  <c r="D207" i="1"/>
  <c r="G207" i="1" s="1"/>
  <c r="D99" i="3"/>
  <c r="G99" i="3" s="1"/>
  <c r="D98" i="3"/>
  <c r="G98" i="3" s="1"/>
  <c r="D206" i="1"/>
  <c r="G206" i="1" s="1"/>
  <c r="D97" i="3"/>
  <c r="G97" i="3" s="1"/>
  <c r="D205" i="1"/>
  <c r="G205" i="1" s="1"/>
  <c r="D96" i="3"/>
  <c r="G96" i="3" s="1"/>
  <c r="D204" i="1"/>
  <c r="G204" i="1" s="1"/>
  <c r="A95" i="3"/>
  <c r="B95" i="3" s="1"/>
  <c r="A96" i="3" s="1"/>
  <c r="B96" i="3" s="1"/>
  <c r="A97" i="3" s="1"/>
  <c r="B97" i="3" s="1"/>
  <c r="A98" i="3" s="1"/>
  <c r="B98" i="3" s="1"/>
  <c r="A99" i="3" s="1"/>
  <c r="B99" i="3" s="1"/>
  <c r="A100" i="3" s="1"/>
  <c r="B100" i="3" s="1"/>
  <c r="A101" i="3" s="1"/>
  <c r="B101" i="3" s="1"/>
  <c r="A102" i="3" s="1"/>
  <c r="B102" i="3" s="1"/>
  <c r="A103" i="3" s="1"/>
  <c r="B103" i="3" s="1"/>
  <c r="A104" i="3" s="1"/>
  <c r="B104" i="3" s="1"/>
  <c r="A105" i="3" s="1"/>
  <c r="B105" i="3" s="1"/>
  <c r="A106" i="3" s="1"/>
  <c r="B106" i="3" s="1"/>
  <c r="A107" i="3" s="1"/>
  <c r="B107" i="3" s="1"/>
  <c r="A108" i="3" s="1"/>
  <c r="B108" i="3" s="1"/>
  <c r="A109" i="3" s="1"/>
  <c r="B109" i="3" s="1"/>
  <c r="A110" i="3" s="1"/>
  <c r="B110" i="3" s="1"/>
  <c r="A111" i="3" s="1"/>
  <c r="B111" i="3" s="1"/>
  <c r="A112" i="3" s="1"/>
  <c r="B112" i="3" s="1"/>
  <c r="D203" i="1"/>
  <c r="G203" i="1" s="1"/>
  <c r="D95" i="3"/>
  <c r="G95" i="3" s="1"/>
  <c r="G92" i="3"/>
  <c r="G93" i="3"/>
  <c r="D94" i="3"/>
  <c r="G94" i="3" s="1"/>
  <c r="D202" i="1"/>
  <c r="G202" i="1" s="1"/>
  <c r="D201" i="1"/>
  <c r="G201" i="1" s="1"/>
  <c r="D200" i="1"/>
  <c r="G200" i="1" s="1"/>
  <c r="D199" i="1"/>
  <c r="G199" i="1" s="1"/>
  <c r="D198" i="1"/>
  <c r="G198" i="1" s="1"/>
  <c r="D197" i="1"/>
  <c r="G197" i="1" s="1"/>
  <c r="D196" i="1"/>
  <c r="G196" i="1" s="1"/>
  <c r="D195" i="1"/>
  <c r="G195" i="1" s="1"/>
  <c r="D194" i="1"/>
  <c r="G194" i="1" s="1"/>
  <c r="D193" i="1"/>
  <c r="G193" i="1" s="1"/>
  <c r="D192" i="1"/>
  <c r="G192" i="1" s="1"/>
  <c r="D191" i="1"/>
  <c r="G191" i="1" s="1"/>
  <c r="D190" i="1"/>
  <c r="G190" i="1" s="1"/>
  <c r="D189" i="1"/>
  <c r="G189" i="1" s="1"/>
  <c r="D188" i="1"/>
  <c r="G188" i="1" s="1"/>
  <c r="D187" i="1"/>
  <c r="G187" i="1" s="1"/>
  <c r="D186" i="1"/>
  <c r="G186" i="1" s="1"/>
  <c r="D185" i="1"/>
  <c r="G185" i="1" s="1"/>
  <c r="D184" i="1"/>
  <c r="G184" i="1" s="1"/>
  <c r="D183" i="1"/>
  <c r="G183" i="1" s="1"/>
  <c r="D182" i="1"/>
  <c r="G182" i="1" s="1"/>
  <c r="D181" i="1"/>
  <c r="G181" i="1" s="1"/>
  <c r="D180" i="1"/>
  <c r="G180" i="1" s="1"/>
  <c r="D179" i="1"/>
  <c r="G179" i="1" s="1"/>
  <c r="D178" i="1"/>
  <c r="G178" i="1" s="1"/>
  <c r="D177" i="1"/>
  <c r="G177" i="1" s="1"/>
  <c r="D176" i="1"/>
  <c r="G176" i="1" s="1"/>
  <c r="D175" i="1"/>
  <c r="G175" i="1" s="1"/>
  <c r="D174" i="1"/>
  <c r="G174" i="1" s="1"/>
  <c r="D173" i="1"/>
  <c r="G173" i="1" s="1"/>
  <c r="D172" i="1"/>
  <c r="G172" i="1" s="1"/>
  <c r="D171" i="1"/>
  <c r="G171" i="1" s="1"/>
  <c r="D170" i="1"/>
  <c r="G170" i="1" s="1"/>
  <c r="D91" i="3"/>
  <c r="G91" i="3" s="1"/>
  <c r="B91" i="3"/>
  <c r="D90" i="3"/>
  <c r="G90" i="3" s="1"/>
  <c r="B90" i="3"/>
  <c r="D169" i="1"/>
  <c r="G169" i="1" s="1"/>
  <c r="D89" i="3"/>
  <c r="G89" i="3" s="1"/>
  <c r="B89" i="3"/>
  <c r="D168" i="1"/>
  <c r="G168" i="1" s="1"/>
  <c r="D88" i="3"/>
  <c r="G88" i="3" s="1"/>
  <c r="B88" i="3"/>
  <c r="D167" i="1"/>
  <c r="G167" i="1" s="1"/>
  <c r="D87" i="3"/>
  <c r="G87" i="3" s="1"/>
  <c r="B87" i="3"/>
  <c r="D166" i="1"/>
  <c r="G166" i="1" s="1"/>
  <c r="D86" i="3"/>
  <c r="G86" i="3" s="1"/>
  <c r="B86" i="3"/>
  <c r="D165" i="1"/>
  <c r="G165" i="1" s="1"/>
  <c r="D85" i="3"/>
  <c r="G85" i="3" s="1"/>
  <c r="B85" i="3"/>
  <c r="D164" i="1"/>
  <c r="G164" i="1" s="1"/>
  <c r="D84" i="3"/>
  <c r="G84" i="3" s="1"/>
  <c r="B84" i="3"/>
  <c r="D163" i="1"/>
  <c r="G163" i="1" s="1"/>
  <c r="D83" i="3"/>
  <c r="G83" i="3" s="1"/>
  <c r="B83" i="3"/>
  <c r="D162" i="1"/>
  <c r="G162" i="1" s="1"/>
  <c r="D82" i="3"/>
  <c r="G82" i="3" s="1"/>
  <c r="B82" i="3"/>
  <c r="D161" i="1"/>
  <c r="G161" i="1" s="1"/>
  <c r="D81" i="3"/>
  <c r="G81" i="3" s="1"/>
  <c r="B81" i="3"/>
  <c r="D160" i="1"/>
  <c r="G160" i="1" s="1"/>
  <c r="D80" i="3"/>
  <c r="G80" i="3" s="1"/>
  <c r="B80" i="3"/>
  <c r="D159" i="1"/>
  <c r="G159" i="1" s="1"/>
  <c r="D79" i="3"/>
  <c r="G79" i="3" s="1"/>
  <c r="B79" i="3"/>
  <c r="D158" i="1"/>
  <c r="G158" i="1" s="1"/>
  <c r="D78" i="3"/>
  <c r="G78" i="3" s="1"/>
  <c r="B78" i="3"/>
  <c r="D157" i="1"/>
  <c r="G157" i="1" s="1"/>
  <c r="D77" i="3"/>
  <c r="G77" i="3" s="1"/>
  <c r="B77" i="3"/>
  <c r="D156" i="1"/>
  <c r="G156" i="1" s="1"/>
  <c r="D76" i="3"/>
  <c r="G76" i="3" s="1"/>
  <c r="B76" i="3"/>
  <c r="D155" i="1"/>
  <c r="G155" i="1" s="1"/>
  <c r="D75" i="3"/>
  <c r="G75" i="3" s="1"/>
  <c r="B75" i="3"/>
  <c r="D154" i="1"/>
  <c r="G154" i="1" s="1"/>
  <c r="D153" i="1"/>
  <c r="G153" i="1" s="1"/>
  <c r="D74" i="3"/>
  <c r="G74" i="3" s="1"/>
  <c r="B74" i="3"/>
  <c r="D73" i="3"/>
  <c r="G73" i="3" s="1"/>
  <c r="B73" i="3"/>
  <c r="D152" i="1"/>
  <c r="G152" i="1" s="1"/>
  <c r="D151" i="1"/>
  <c r="G151" i="1" s="1"/>
  <c r="D72" i="3"/>
  <c r="G72" i="3" s="1"/>
  <c r="B72" i="3"/>
  <c r="D71" i="3"/>
  <c r="G71" i="3" s="1"/>
  <c r="B71" i="3"/>
  <c r="D150" i="1"/>
  <c r="G150" i="1" s="1"/>
  <c r="D70" i="3"/>
  <c r="G70" i="3" s="1"/>
  <c r="B70" i="3"/>
  <c r="D149" i="1"/>
  <c r="G149" i="1" s="1"/>
  <c r="D69" i="3"/>
  <c r="G69" i="3" s="1"/>
  <c r="B69" i="3"/>
  <c r="D148" i="1"/>
  <c r="G148" i="1" s="1"/>
  <c r="D68" i="3"/>
  <c r="G68" i="3" s="1"/>
  <c r="B68" i="3"/>
  <c r="D147" i="1"/>
  <c r="G147" i="1" s="1"/>
  <c r="D67" i="3"/>
  <c r="G67" i="3" s="1"/>
  <c r="B67" i="3"/>
  <c r="D146" i="1"/>
  <c r="G146" i="1" s="1"/>
  <c r="D63" i="3"/>
  <c r="G63" i="3" s="1"/>
  <c r="D64" i="3"/>
  <c r="G64" i="3" s="1"/>
  <c r="D65" i="3"/>
  <c r="G65" i="3" s="1"/>
  <c r="D66" i="3"/>
  <c r="G66" i="3" s="1"/>
  <c r="B66" i="3"/>
  <c r="D145" i="1"/>
  <c r="G145" i="1" s="1"/>
  <c r="B65" i="3"/>
  <c r="D144" i="1"/>
  <c r="G144" i="1" s="1"/>
  <c r="B64" i="3"/>
  <c r="D143" i="1"/>
  <c r="G143" i="1" s="1"/>
  <c r="D142" i="1"/>
  <c r="G142" i="1" s="1"/>
  <c r="D62" i="3"/>
  <c r="G62" i="3" s="1"/>
  <c r="D141" i="1"/>
  <c r="G141" i="1" s="1"/>
  <c r="D140" i="1"/>
  <c r="G140" i="1" s="1"/>
  <c r="D61" i="3"/>
  <c r="G61" i="3" s="1"/>
  <c r="D60" i="3"/>
  <c r="G60" i="3" s="1"/>
  <c r="D139" i="1"/>
  <c r="G139" i="1" s="1"/>
  <c r="D59" i="3"/>
  <c r="G59" i="3" s="1"/>
  <c r="D138" i="1"/>
  <c r="G138" i="1" s="1"/>
  <c r="D58" i="3"/>
  <c r="G58" i="3" s="1"/>
  <c r="D137" i="1"/>
  <c r="G137" i="1" s="1"/>
  <c r="D136" i="1"/>
  <c r="G136" i="1" s="1"/>
  <c r="D57" i="3"/>
  <c r="G57" i="3" s="1"/>
  <c r="D56" i="3"/>
  <c r="G56" i="3" s="1"/>
  <c r="D135" i="1"/>
  <c r="G135" i="1" s="1"/>
  <c r="D55" i="3"/>
  <c r="G55" i="3" s="1"/>
  <c r="D134" i="1"/>
  <c r="G134" i="1" s="1"/>
  <c r="D54" i="3"/>
  <c r="G54" i="3" s="1"/>
  <c r="D133" i="1"/>
  <c r="G133" i="1" s="1"/>
  <c r="D53" i="3"/>
  <c r="G53" i="3" s="1"/>
  <c r="D132" i="1"/>
  <c r="G132" i="1" s="1"/>
  <c r="D52" i="3"/>
  <c r="G52" i="3" s="1"/>
  <c r="D131" i="1"/>
  <c r="G131" i="1" s="1"/>
  <c r="D51" i="3"/>
  <c r="G51" i="3" s="1"/>
  <c r="B51" i="3"/>
  <c r="A52" i="3" s="1"/>
  <c r="B52" i="3" s="1"/>
  <c r="D130" i="1"/>
  <c r="G130" i="1" s="1"/>
  <c r="D50" i="3"/>
  <c r="G50" i="3" s="1"/>
  <c r="B50" i="3"/>
  <c r="D129" i="1"/>
  <c r="G129" i="1" s="1"/>
  <c r="D128" i="1"/>
  <c r="G128" i="1" s="1"/>
  <c r="D49" i="3"/>
  <c r="G49" i="3" s="1"/>
  <c r="B49" i="3"/>
  <c r="D48" i="3"/>
  <c r="G48" i="3" s="1"/>
  <c r="B48" i="3"/>
  <c r="D127" i="1"/>
  <c r="G127" i="1" s="1"/>
  <c r="D47" i="3"/>
  <c r="G47" i="3" s="1"/>
  <c r="B47" i="3"/>
  <c r="D126" i="1"/>
  <c r="G126" i="1" s="1"/>
  <c r="D46" i="3"/>
  <c r="G46" i="3" s="1"/>
  <c r="B46" i="3"/>
  <c r="D125" i="1"/>
  <c r="G125" i="1" s="1"/>
  <c r="D45" i="3"/>
  <c r="G45" i="3" s="1"/>
  <c r="B45" i="3"/>
  <c r="D124" i="1"/>
  <c r="G124" i="1" s="1"/>
  <c r="D44" i="3"/>
  <c r="G44" i="3" s="1"/>
  <c r="B44" i="3"/>
  <c r="D123" i="1"/>
  <c r="G123" i="1" s="1"/>
  <c r="D43" i="3"/>
  <c r="G43" i="3" s="1"/>
  <c r="B43" i="3"/>
  <c r="D122" i="1"/>
  <c r="G122" i="1" s="1"/>
  <c r="D42" i="3"/>
  <c r="G42" i="3" s="1"/>
  <c r="B42" i="3"/>
  <c r="D121" i="1"/>
  <c r="G121" i="1" s="1"/>
  <c r="D41" i="3"/>
  <c r="G41" i="3" s="1"/>
  <c r="B41" i="3"/>
  <c r="D120" i="1"/>
  <c r="G120" i="1" s="1"/>
  <c r="D40" i="3"/>
  <c r="G40" i="3" s="1"/>
  <c r="B40" i="3"/>
  <c r="D119" i="1"/>
  <c r="G119" i="1" s="1"/>
  <c r="D39" i="3"/>
  <c r="G39" i="3" s="1"/>
  <c r="B39" i="3"/>
  <c r="D118" i="1"/>
  <c r="G118" i="1" s="1"/>
  <c r="D38" i="3"/>
  <c r="G38" i="3" s="1"/>
  <c r="B38" i="3"/>
  <c r="D117" i="1"/>
  <c r="G117" i="1" s="1"/>
  <c r="D37" i="3"/>
  <c r="G37" i="3" s="1"/>
  <c r="B37" i="3"/>
  <c r="D116" i="1"/>
  <c r="G116" i="1" s="1"/>
  <c r="D36" i="3"/>
  <c r="G36" i="3" s="1"/>
  <c r="B36" i="3"/>
  <c r="D115" i="1"/>
  <c r="G115" i="1" s="1"/>
  <c r="D35" i="3"/>
  <c r="G35" i="3" s="1"/>
  <c r="B35" i="3"/>
  <c r="D114" i="1"/>
  <c r="G114" i="1" s="1"/>
  <c r="D34" i="3"/>
  <c r="G34" i="3" s="1"/>
  <c r="B34" i="3"/>
  <c r="D113" i="1"/>
  <c r="G113" i="1" s="1"/>
  <c r="D33" i="3"/>
  <c r="G33" i="3" s="1"/>
  <c r="B33" i="3"/>
  <c r="D112" i="1"/>
  <c r="G112" i="1" s="1"/>
  <c r="D32" i="3"/>
  <c r="G32" i="3" s="1"/>
  <c r="B32" i="3"/>
  <c r="D111" i="1"/>
  <c r="G111" i="1" s="1"/>
  <c r="D31" i="3"/>
  <c r="G31" i="3" s="1"/>
  <c r="B31" i="3"/>
  <c r="D30" i="3"/>
  <c r="G30" i="3" s="1"/>
  <c r="B30" i="3"/>
  <c r="D110" i="1"/>
  <c r="G110" i="1" s="1"/>
  <c r="D109" i="1"/>
  <c r="G109" i="1" s="1"/>
  <c r="D29" i="3"/>
  <c r="G29" i="3" s="1"/>
  <c r="B29" i="3"/>
  <c r="D108" i="1"/>
  <c r="G108" i="1" s="1"/>
  <c r="D28" i="3"/>
  <c r="G28" i="3" s="1"/>
  <c r="B28" i="3"/>
  <c r="D107" i="1"/>
  <c r="G107" i="1" s="1"/>
  <c r="D27" i="3"/>
  <c r="G27" i="3" s="1"/>
  <c r="B27" i="3"/>
  <c r="D106" i="1"/>
  <c r="G106" i="1" s="1"/>
  <c r="D26" i="3"/>
  <c r="G26" i="3" s="1"/>
  <c r="B26" i="3"/>
  <c r="D105" i="1"/>
  <c r="G105" i="1" s="1"/>
  <c r="D25" i="3"/>
  <c r="G25" i="3" s="1"/>
  <c r="B25" i="3"/>
  <c r="D104" i="1"/>
  <c r="G104" i="1" s="1"/>
  <c r="D24" i="3"/>
  <c r="G24" i="3" s="1"/>
  <c r="B24" i="3"/>
  <c r="D103" i="1"/>
  <c r="G103" i="1" s="1"/>
  <c r="D23" i="3"/>
  <c r="G23" i="3" s="1"/>
  <c r="B23" i="3"/>
  <c r="D102" i="1"/>
  <c r="G102" i="1" s="1"/>
  <c r="D22" i="3"/>
  <c r="G22" i="3" s="1"/>
  <c r="B22" i="3"/>
  <c r="D101" i="1"/>
  <c r="G101" i="1" s="1"/>
  <c r="D21" i="3"/>
  <c r="G21" i="3" s="1"/>
  <c r="B21" i="3"/>
  <c r="D100" i="1"/>
  <c r="G100" i="1" s="1"/>
  <c r="D20" i="3"/>
  <c r="G20" i="3" s="1"/>
  <c r="B20" i="3"/>
  <c r="D99" i="1"/>
  <c r="G99" i="1" s="1"/>
  <c r="B92" i="2"/>
  <c r="D19" i="3"/>
  <c r="G19" i="3" s="1"/>
  <c r="B19" i="3"/>
  <c r="D98" i="1"/>
  <c r="G98" i="1" s="1"/>
  <c r="B91" i="2"/>
  <c r="D18" i="3"/>
  <c r="G18" i="3" s="1"/>
  <c r="B18" i="3"/>
  <c r="D97" i="1"/>
  <c r="G97" i="1" s="1"/>
  <c r="B90" i="2"/>
  <c r="D17" i="3"/>
  <c r="G17" i="3" s="1"/>
  <c r="B17" i="3"/>
  <c r="D96" i="1"/>
  <c r="G96" i="1" s="1"/>
  <c r="D16" i="3"/>
  <c r="G16" i="3" s="1"/>
  <c r="B16" i="3"/>
  <c r="B89" i="2"/>
  <c r="D95" i="1"/>
  <c r="G95" i="1" s="1"/>
  <c r="B88" i="2"/>
  <c r="D94" i="1"/>
  <c r="G94" i="1" s="1"/>
  <c r="D14" i="3"/>
  <c r="G14" i="3" s="1"/>
  <c r="D15" i="3"/>
  <c r="G15" i="3" s="1"/>
  <c r="B15" i="3"/>
  <c r="B87" i="2"/>
  <c r="D93" i="1"/>
  <c r="G93" i="1" s="1"/>
  <c r="D92" i="1"/>
  <c r="G92" i="1" s="1"/>
  <c r="B86" i="2"/>
  <c r="B85" i="2"/>
  <c r="D91" i="1"/>
  <c r="G91" i="1" s="1"/>
  <c r="B84" i="2"/>
  <c r="D90" i="1"/>
  <c r="G90" i="1" s="1"/>
  <c r="B83" i="2"/>
  <c r="D89" i="1"/>
  <c r="G89" i="1" s="1"/>
  <c r="B82" i="2"/>
  <c r="D88" i="1"/>
  <c r="G88" i="1" s="1"/>
  <c r="B81" i="2"/>
  <c r="D87" i="1"/>
  <c r="G87" i="1" s="1"/>
  <c r="B80" i="2"/>
  <c r="D86" i="1"/>
  <c r="G86" i="1" s="1"/>
  <c r="B79" i="2"/>
  <c r="D85" i="1"/>
  <c r="G85" i="1" s="1"/>
  <c r="B78" i="2"/>
  <c r="D84" i="1"/>
  <c r="G84" i="1" s="1"/>
  <c r="B77" i="2"/>
  <c r="D83" i="1"/>
  <c r="G83" i="1" s="1"/>
  <c r="B76" i="2"/>
  <c r="D82" i="1"/>
  <c r="G82" i="1" s="1"/>
  <c r="B75" i="2"/>
  <c r="D81" i="1"/>
  <c r="G81" i="1" s="1"/>
  <c r="B74" i="2"/>
  <c r="D80" i="1"/>
  <c r="G80" i="1" s="1"/>
  <c r="B73" i="2"/>
  <c r="D79" i="1"/>
  <c r="G79" i="1" s="1"/>
  <c r="B72" i="2"/>
  <c r="D78" i="1"/>
  <c r="G78" i="1" s="1"/>
  <c r="B71" i="2"/>
  <c r="D77" i="1"/>
  <c r="G77" i="1" s="1"/>
  <c r="B70" i="2"/>
  <c r="D76" i="1"/>
  <c r="G76" i="1" s="1"/>
  <c r="B69" i="2"/>
  <c r="D75" i="1"/>
  <c r="G75" i="1" s="1"/>
  <c r="B68" i="2"/>
  <c r="D74" i="1"/>
  <c r="G74" i="1" s="1"/>
  <c r="B67" i="2"/>
  <c r="D73" i="1"/>
  <c r="G73" i="1" s="1"/>
  <c r="B66" i="2"/>
  <c r="B65" i="2"/>
  <c r="D72" i="1"/>
  <c r="G72" i="1" s="1"/>
  <c r="D71" i="1"/>
  <c r="G71" i="1" s="1"/>
  <c r="B64" i="2"/>
  <c r="D70" i="1"/>
  <c r="G70" i="1" s="1"/>
  <c r="B63" i="2"/>
  <c r="D69" i="1"/>
  <c r="G69" i="1" s="1"/>
  <c r="B62" i="2"/>
  <c r="D68" i="1"/>
  <c r="G68" i="1" s="1"/>
  <c r="B61" i="2"/>
  <c r="D67" i="1"/>
  <c r="G67" i="1" s="1"/>
  <c r="B60" i="2"/>
  <c r="D66" i="1"/>
  <c r="G66" i="1" s="1"/>
  <c r="B59" i="2"/>
  <c r="D65" i="1"/>
  <c r="G65" i="1" s="1"/>
  <c r="B58" i="2"/>
  <c r="D64" i="1"/>
  <c r="G64" i="1" s="1"/>
  <c r="B57" i="2"/>
  <c r="D63" i="1"/>
  <c r="G63" i="1" s="1"/>
  <c r="B56" i="2"/>
  <c r="D62" i="1"/>
  <c r="G62" i="1" s="1"/>
  <c r="B55" i="2"/>
  <c r="D61" i="1"/>
  <c r="G61" i="1" s="1"/>
  <c r="B54" i="2"/>
  <c r="D60" i="1"/>
  <c r="G60" i="1" s="1"/>
  <c r="B53" i="2"/>
  <c r="D59" i="1"/>
  <c r="G59" i="1" s="1"/>
  <c r="B52" i="2"/>
  <c r="D58" i="1"/>
  <c r="G58" i="1" s="1"/>
  <c r="B51" i="2"/>
  <c r="D57" i="1"/>
  <c r="G57" i="1" s="1"/>
  <c r="B50" i="2"/>
  <c r="D56" i="1"/>
  <c r="G56" i="1" s="1"/>
  <c r="B49" i="2"/>
  <c r="D55" i="1"/>
  <c r="G55" i="1" s="1"/>
  <c r="B48" i="2"/>
  <c r="D54" i="1"/>
  <c r="G54" i="1" s="1"/>
  <c r="B47" i="2"/>
  <c r="D53" i="1"/>
  <c r="G53" i="1" s="1"/>
  <c r="B46" i="2"/>
  <c r="D52" i="1"/>
  <c r="G52" i="1" s="1"/>
  <c r="B45" i="2"/>
  <c r="D51" i="1"/>
  <c r="G51" i="1" s="1"/>
  <c r="B44" i="2"/>
  <c r="D50" i="1"/>
  <c r="G50" i="1" s="1"/>
  <c r="B43" i="2"/>
  <c r="D49" i="1"/>
  <c r="G49" i="1" s="1"/>
  <c r="B42" i="2"/>
  <c r="D48" i="1"/>
  <c r="G48" i="1" s="1"/>
  <c r="B41" i="2"/>
  <c r="D47" i="1"/>
  <c r="G47" i="1" s="1"/>
  <c r="B40" i="2"/>
  <c r="D46" i="1"/>
  <c r="G46" i="1" s="1"/>
  <c r="B39" i="2"/>
  <c r="D45" i="1"/>
  <c r="G45" i="1" s="1"/>
  <c r="B38" i="2"/>
  <c r="D44" i="1"/>
  <c r="G44" i="1" s="1"/>
  <c r="B37" i="2"/>
  <c r="D43" i="1"/>
  <c r="G43" i="1" s="1"/>
  <c r="B36" i="2"/>
  <c r="D42" i="1"/>
  <c r="G42" i="1" s="1"/>
  <c r="B35" i="2"/>
  <c r="D41" i="1"/>
  <c r="G41" i="1" s="1"/>
  <c r="B34" i="2"/>
  <c r="D40" i="1"/>
  <c r="G40" i="1" s="1"/>
  <c r="B33" i="2"/>
  <c r="D39" i="1"/>
  <c r="G39" i="1" s="1"/>
  <c r="B32" i="2"/>
  <c r="D38" i="1"/>
  <c r="G38" i="1" s="1"/>
  <c r="B31" i="2"/>
  <c r="D37" i="1"/>
  <c r="G37" i="1" s="1"/>
  <c r="B30" i="2"/>
  <c r="D36" i="1"/>
  <c r="G36" i="1" s="1"/>
  <c r="B29" i="2"/>
  <c r="D35" i="1"/>
  <c r="G35" i="1" s="1"/>
  <c r="B28" i="2"/>
  <c r="D34" i="1"/>
  <c r="G34" i="1" s="1"/>
  <c r="B27" i="2"/>
  <c r="D33" i="1"/>
  <c r="G33" i="1" s="1"/>
  <c r="B26" i="2"/>
  <c r="D32" i="1"/>
  <c r="G32" i="1" s="1"/>
  <c r="B25" i="2"/>
  <c r="D31" i="1"/>
  <c r="G31" i="1" s="1"/>
  <c r="B24" i="2"/>
  <c r="D30" i="1"/>
  <c r="G30" i="1" s="1"/>
  <c r="B23" i="2"/>
  <c r="D29" i="1"/>
  <c r="G29" i="1" s="1"/>
  <c r="B22" i="2"/>
  <c r="D28" i="1"/>
  <c r="G28" i="1" s="1"/>
  <c r="B21" i="2"/>
  <c r="D27" i="1"/>
  <c r="G27" i="1" s="1"/>
  <c r="B20" i="2"/>
  <c r="D26" i="1"/>
  <c r="G26" i="1" s="1"/>
  <c r="B19" i="2"/>
  <c r="D25" i="1"/>
  <c r="G25" i="1" s="1"/>
  <c r="B18" i="2"/>
  <c r="D24" i="1"/>
  <c r="G24" i="1" s="1"/>
  <c r="B17" i="2"/>
  <c r="D23" i="1"/>
  <c r="G23" i="1" s="1"/>
  <c r="B16" i="2"/>
  <c r="D22" i="1"/>
  <c r="G22" i="1" s="1"/>
  <c r="B15" i="2"/>
  <c r="D21" i="1"/>
  <c r="G21" i="1" s="1"/>
  <c r="B14" i="2"/>
  <c r="D20" i="1"/>
  <c r="G20" i="1" s="1"/>
  <c r="D19" i="1"/>
  <c r="G19" i="1" s="1"/>
  <c r="D18" i="1"/>
  <c r="G18" i="1" s="1"/>
  <c r="B11" i="2"/>
  <c r="B10" i="2"/>
  <c r="B9" i="2"/>
  <c r="B8" i="2"/>
  <c r="B7" i="2"/>
  <c r="D17" i="1"/>
  <c r="G17" i="1" s="1"/>
  <c r="D16" i="1"/>
  <c r="G16" i="1" s="1"/>
  <c r="D15" i="1"/>
  <c r="G15" i="1" s="1"/>
  <c r="D14" i="1"/>
  <c r="G14" i="1" s="1"/>
  <c r="B202" i="3" l="1"/>
  <c r="A203" i="3" s="1"/>
  <c r="B203" i="3" s="1"/>
  <c r="A204" i="3" s="1"/>
  <c r="B204" i="3" s="1"/>
  <c r="A205" i="3" s="1"/>
  <c r="B205" i="3" s="1"/>
  <c r="A206" i="3" s="1"/>
  <c r="B206" i="3" s="1"/>
  <c r="A207" i="3" s="1"/>
  <c r="B207" i="3" s="1"/>
  <c r="A208" i="3" s="1"/>
  <c r="B208" i="3" s="1"/>
  <c r="A209" i="3" s="1"/>
  <c r="B209" i="3" s="1"/>
  <c r="A210" i="3" s="1"/>
  <c r="B210" i="3" s="1"/>
  <c r="A211" i="3" s="1"/>
  <c r="B211" i="3" s="1"/>
  <c r="A212" i="3" s="1"/>
  <c r="B212" i="3" s="1"/>
  <c r="A213" i="3" s="1"/>
  <c r="B213" i="3" s="1"/>
  <c r="A214" i="3" s="1"/>
  <c r="B214" i="3" s="1"/>
  <c r="A215" i="3" s="1"/>
  <c r="B215" i="3" s="1"/>
  <c r="A216" i="3" s="1"/>
  <c r="B216" i="3" s="1"/>
  <c r="A217" i="3" s="1"/>
  <c r="B217" i="3" s="1"/>
  <c r="A218" i="3" s="1"/>
  <c r="B218" i="3" s="1"/>
  <c r="A219" i="3" s="1"/>
  <c r="B219" i="3" s="1"/>
  <c r="A220" i="3" s="1"/>
  <c r="A713" i="1"/>
  <c r="B712" i="1"/>
  <c r="D712" i="1" s="1"/>
  <c r="A647" i="1"/>
  <c r="B365" i="3"/>
  <c r="B220" i="3"/>
  <c r="A221" i="3" s="1"/>
  <c r="A275" i="3"/>
  <c r="E231" i="3"/>
  <c r="E233" i="3" s="1"/>
  <c r="E235" i="3" s="1"/>
  <c r="E237" i="3" s="1"/>
  <c r="E239" i="3" s="1"/>
  <c r="E241" i="3" s="1"/>
  <c r="E243" i="3" s="1"/>
  <c r="E245" i="3" s="1"/>
  <c r="E247" i="3" s="1"/>
  <c r="E249" i="3" s="1"/>
  <c r="E251" i="3" s="1"/>
  <c r="E253" i="3" s="1"/>
  <c r="E255" i="3" s="1"/>
  <c r="E257" i="3" s="1"/>
  <c r="E259" i="3" s="1"/>
  <c r="E261" i="3" s="1"/>
  <c r="E263" i="3" s="1"/>
  <c r="E265" i="3" s="1"/>
  <c r="E267" i="3" s="1"/>
  <c r="E269" i="3" s="1"/>
  <c r="E271" i="3" s="1"/>
  <c r="E273" i="3" s="1"/>
  <c r="E232" i="3"/>
  <c r="E234" i="3" s="1"/>
  <c r="E236" i="3" s="1"/>
  <c r="E238" i="3" s="1"/>
  <c r="E240" i="3" s="1"/>
  <c r="E242" i="3" s="1"/>
  <c r="E244" i="3" s="1"/>
  <c r="E246" i="3" s="1"/>
  <c r="E248" i="3" s="1"/>
  <c r="E250" i="3" s="1"/>
  <c r="E252" i="3" s="1"/>
  <c r="E254" i="3" s="1"/>
  <c r="E256" i="3" s="1"/>
  <c r="E258" i="3" s="1"/>
  <c r="E260" i="3" s="1"/>
  <c r="E262" i="3" s="1"/>
  <c r="E264" i="3" s="1"/>
  <c r="E266" i="3" s="1"/>
  <c r="E268" i="3" s="1"/>
  <c r="E270" i="3" s="1"/>
  <c r="E272" i="3" s="1"/>
  <c r="E274" i="3" s="1"/>
  <c r="A714" i="1" l="1"/>
  <c r="B713" i="1"/>
  <c r="D713" i="1" s="1"/>
  <c r="B647" i="1"/>
  <c r="A366" i="3"/>
  <c r="B275" i="3"/>
  <c r="A276" i="3" s="1"/>
  <c r="B221" i="3"/>
  <c r="A222" i="3" s="1"/>
  <c r="A715" i="1" l="1"/>
  <c r="B714" i="1"/>
  <c r="D714" i="1" s="1"/>
  <c r="B366" i="3"/>
  <c r="A648" i="1"/>
  <c r="B222" i="3"/>
  <c r="A223" i="3" s="1"/>
  <c r="A716" i="1" l="1"/>
  <c r="B715" i="1"/>
  <c r="D715" i="1" s="1"/>
  <c r="B648" i="1"/>
  <c r="A367" i="3"/>
  <c r="B223" i="3"/>
  <c r="A224" i="3" s="1"/>
  <c r="A717" i="1" l="1"/>
  <c r="B716" i="1"/>
  <c r="D716" i="1" s="1"/>
  <c r="B367" i="3"/>
  <c r="A649" i="1"/>
  <c r="B224" i="3"/>
  <c r="A225" i="3" s="1"/>
  <c r="A718" i="1" l="1"/>
  <c r="B717" i="1"/>
  <c r="D717" i="1" s="1"/>
  <c r="B649" i="1"/>
  <c r="A368" i="3"/>
  <c r="B225" i="3"/>
  <c r="A226" i="3" s="1"/>
  <c r="A719" i="1" l="1"/>
  <c r="B718" i="1"/>
  <c r="D718" i="1" s="1"/>
  <c r="B368" i="3"/>
  <c r="A650" i="1"/>
  <c r="B226" i="3"/>
  <c r="A227" i="3" s="1"/>
  <c r="A720" i="1" l="1"/>
  <c r="B719" i="1"/>
  <c r="D719" i="1" s="1"/>
  <c r="B650" i="1"/>
  <c r="A651" i="1" s="1"/>
  <c r="B651" i="1" s="1"/>
  <c r="A369" i="3"/>
  <c r="B227" i="3"/>
  <c r="A228" i="3" s="1"/>
  <c r="A721" i="1" l="1"/>
  <c r="B720" i="1"/>
  <c r="D720" i="1" s="1"/>
  <c r="B370" i="3"/>
  <c r="A371" i="3" s="1"/>
  <c r="A652" i="1"/>
  <c r="B369" i="3"/>
  <c r="A370" i="3" s="1"/>
  <c r="B228" i="3"/>
  <c r="A229" i="3" s="1"/>
  <c r="A722" i="1" l="1"/>
  <c r="B721" i="1"/>
  <c r="D721" i="1" s="1"/>
  <c r="B229" i="3"/>
  <c r="A230" i="3" s="1"/>
  <c r="A723" i="1" l="1"/>
  <c r="B722" i="1"/>
  <c r="D722" i="1" s="1"/>
  <c r="B230" i="3"/>
  <c r="A231" i="3" s="1"/>
  <c r="A724" i="1" l="1"/>
  <c r="B723" i="1"/>
  <c r="D723" i="1" s="1"/>
  <c r="B231" i="3"/>
  <c r="A232" i="3" s="1"/>
  <c r="A725" i="1" l="1"/>
  <c r="B724" i="1"/>
  <c r="D724" i="1" s="1"/>
  <c r="B232" i="3"/>
  <c r="A233" i="3" s="1"/>
  <c r="A726" i="1" l="1"/>
  <c r="B725" i="1"/>
  <c r="D725" i="1" s="1"/>
  <c r="B233" i="3"/>
  <c r="A234" i="3" s="1"/>
  <c r="A727" i="1" l="1"/>
  <c r="B726" i="1"/>
  <c r="D726" i="1" s="1"/>
  <c r="B234" i="3"/>
  <c r="A235" i="3" s="1"/>
  <c r="A728" i="1" l="1"/>
  <c r="B727" i="1"/>
  <c r="D727" i="1" s="1"/>
  <c r="B235" i="3"/>
  <c r="A236" i="3" s="1"/>
  <c r="A729" i="1" l="1"/>
  <c r="B728" i="1"/>
  <c r="D728" i="1" s="1"/>
  <c r="B236" i="3"/>
  <c r="A237" i="3" s="1"/>
  <c r="A730" i="1" l="1"/>
  <c r="B729" i="1"/>
  <c r="D729" i="1" s="1"/>
  <c r="B237" i="3"/>
  <c r="A238" i="3" s="1"/>
  <c r="A731" i="1" l="1"/>
  <c r="B730" i="1"/>
  <c r="D730" i="1" s="1"/>
  <c r="B238" i="3"/>
  <c r="A239" i="3" s="1"/>
  <c r="A732" i="1" l="1"/>
  <c r="B731" i="1"/>
  <c r="D731" i="1" s="1"/>
  <c r="B239" i="3"/>
  <c r="A240" i="3" s="1"/>
  <c r="A733" i="1" l="1"/>
  <c r="B732" i="1"/>
  <c r="D732" i="1" s="1"/>
  <c r="B240" i="3"/>
  <c r="A241" i="3" s="1"/>
  <c r="A734" i="1" l="1"/>
  <c r="B733" i="1"/>
  <c r="D733" i="1" s="1"/>
  <c r="B241" i="3"/>
  <c r="A242" i="3" s="1"/>
  <c r="A735" i="1" l="1"/>
  <c r="B734" i="1"/>
  <c r="D734" i="1" s="1"/>
  <c r="B242" i="3"/>
  <c r="A243" i="3" s="1"/>
  <c r="A736" i="1" l="1"/>
  <c r="B735" i="1"/>
  <c r="D735" i="1" s="1"/>
  <c r="B243" i="3"/>
  <c r="A244" i="3" s="1"/>
  <c r="A737" i="1" l="1"/>
  <c r="B736" i="1"/>
  <c r="D736" i="1" s="1"/>
  <c r="B244" i="3"/>
  <c r="A245" i="3" s="1"/>
  <c r="A738" i="1" l="1"/>
  <c r="B737" i="1"/>
  <c r="D737" i="1" s="1"/>
  <c r="B245" i="3"/>
  <c r="A246" i="3" s="1"/>
  <c r="A739" i="1" l="1"/>
  <c r="B738" i="1"/>
  <c r="D738" i="1" s="1"/>
  <c r="B246" i="3"/>
  <c r="A247" i="3" s="1"/>
  <c r="A740" i="1" l="1"/>
  <c r="B739" i="1"/>
  <c r="D739" i="1" s="1"/>
  <c r="B247" i="3"/>
  <c r="A248" i="3" s="1"/>
  <c r="A741" i="1" l="1"/>
  <c r="B740" i="1"/>
  <c r="D740" i="1" s="1"/>
  <c r="B248" i="3"/>
  <c r="A249" i="3" s="1"/>
  <c r="A742" i="1" l="1"/>
  <c r="B741" i="1"/>
  <c r="D741" i="1" s="1"/>
  <c r="B249" i="3"/>
  <c r="A250" i="3" s="1"/>
  <c r="A743" i="1" l="1"/>
  <c r="B742" i="1"/>
  <c r="D742" i="1" s="1"/>
  <c r="B250" i="3"/>
  <c r="A251" i="3" s="1"/>
  <c r="A744" i="1" l="1"/>
  <c r="B743" i="1"/>
  <c r="D743" i="1" s="1"/>
  <c r="B251" i="3"/>
  <c r="A252" i="3" s="1"/>
  <c r="A745" i="1" l="1"/>
  <c r="B744" i="1"/>
  <c r="D744" i="1" s="1"/>
  <c r="B252" i="3"/>
  <c r="A253" i="3" s="1"/>
  <c r="A746" i="1" l="1"/>
  <c r="B745" i="1"/>
  <c r="D745" i="1" s="1"/>
  <c r="B253" i="3"/>
  <c r="A747" i="1" l="1"/>
  <c r="B746" i="1"/>
  <c r="D746" i="1" s="1"/>
  <c r="B255" i="3"/>
  <c r="A256" i="3" s="1"/>
  <c r="A748" i="1" l="1"/>
  <c r="B747" i="1"/>
  <c r="D747" i="1" s="1"/>
  <c r="B256" i="3"/>
  <c r="A257" i="3" s="1"/>
  <c r="A749" i="1" l="1"/>
  <c r="B748" i="1"/>
  <c r="D748" i="1" s="1"/>
  <c r="B257" i="3"/>
  <c r="A258" i="3" s="1"/>
  <c r="A750" i="1" l="1"/>
  <c r="B749" i="1"/>
  <c r="D749" i="1" s="1"/>
  <c r="B258" i="3"/>
  <c r="A259" i="3" s="1"/>
  <c r="A751" i="1" l="1"/>
  <c r="B750" i="1"/>
  <c r="D750" i="1" s="1"/>
  <c r="B259" i="3"/>
  <c r="A260" i="3" s="1"/>
  <c r="A752" i="1" l="1"/>
  <c r="B751" i="1"/>
  <c r="D751" i="1" s="1"/>
  <c r="B260" i="3"/>
  <c r="A261" i="3" s="1"/>
  <c r="A753" i="1" l="1"/>
  <c r="B752" i="1"/>
  <c r="D752" i="1" s="1"/>
  <c r="B261" i="3"/>
  <c r="A262" i="3" s="1"/>
  <c r="A754" i="1" l="1"/>
  <c r="B753" i="1"/>
  <c r="D753" i="1" s="1"/>
  <c r="B262" i="3"/>
  <c r="A263" i="3" s="1"/>
  <c r="A755" i="1" l="1"/>
  <c r="B754" i="1"/>
  <c r="D754" i="1" s="1"/>
  <c r="B263" i="3"/>
  <c r="A264" i="3" s="1"/>
  <c r="A756" i="1" l="1"/>
  <c r="B755" i="1"/>
  <c r="D755" i="1" s="1"/>
  <c r="B264" i="3"/>
  <c r="A265" i="3" s="1"/>
  <c r="A757" i="1" l="1"/>
  <c r="B756" i="1"/>
  <c r="D756" i="1" s="1"/>
  <c r="B265" i="3"/>
  <c r="A266" i="3" s="1"/>
  <c r="A758" i="1" l="1"/>
  <c r="B757" i="1"/>
  <c r="D757" i="1" s="1"/>
  <c r="B266" i="3"/>
  <c r="A267" i="3" s="1"/>
  <c r="A759" i="1" l="1"/>
  <c r="B758" i="1"/>
  <c r="D758" i="1" s="1"/>
  <c r="B267" i="3"/>
  <c r="A268" i="3" s="1"/>
  <c r="A760" i="1" l="1"/>
  <c r="B759" i="1"/>
  <c r="D759" i="1" s="1"/>
  <c r="B268" i="3"/>
  <c r="A269" i="3" s="1"/>
  <c r="A761" i="1" l="1"/>
  <c r="B760" i="1"/>
  <c r="D760" i="1" s="1"/>
  <c r="B269" i="3"/>
  <c r="A270" i="3" s="1"/>
  <c r="A762" i="1" l="1"/>
  <c r="B761" i="1"/>
  <c r="D761" i="1" s="1"/>
  <c r="A274" i="3"/>
  <c r="B270" i="3"/>
  <c r="A271" i="3" s="1"/>
  <c r="A763" i="1" l="1"/>
  <c r="B762" i="1"/>
  <c r="D762" i="1" s="1"/>
  <c r="B271" i="3"/>
  <c r="A272" i="3"/>
  <c r="B272" i="3" s="1"/>
  <c r="A273" i="3" s="1"/>
  <c r="B273" i="3" s="1"/>
  <c r="A764" i="1" l="1"/>
  <c r="B763" i="1"/>
  <c r="D763" i="1" s="1"/>
  <c r="B652" i="1"/>
  <c r="A765" i="1" l="1"/>
  <c r="B764" i="1"/>
  <c r="D764" i="1" s="1"/>
  <c r="A653" i="1"/>
  <c r="B653" i="1" s="1"/>
  <c r="A654" i="1" s="1"/>
  <c r="B371" i="3"/>
  <c r="A372" i="3" s="1"/>
  <c r="B372" i="3" s="1"/>
  <c r="A373" i="3" s="1"/>
  <c r="B373" i="3" s="1"/>
  <c r="A374" i="3" s="1"/>
  <c r="B374" i="3" s="1"/>
  <c r="A375" i="3" s="1"/>
  <c r="B375" i="3" s="1"/>
  <c r="A376" i="3" s="1"/>
  <c r="B376" i="3" s="1"/>
  <c r="A377" i="3" s="1"/>
  <c r="B377" i="3" s="1"/>
  <c r="A378" i="3" s="1"/>
  <c r="B378" i="3" s="1"/>
  <c r="A379" i="3" s="1"/>
  <c r="B379" i="3" s="1"/>
  <c r="A380" i="3" s="1"/>
  <c r="B380" i="3" l="1"/>
  <c r="A381" i="3" s="1"/>
  <c r="B381" i="3" s="1"/>
  <c r="A382" i="3" s="1"/>
  <c r="B382" i="3" s="1"/>
  <c r="A383" i="3" s="1"/>
  <c r="B383" i="3" s="1"/>
  <c r="A384" i="3" s="1"/>
  <c r="B384" i="3" s="1"/>
  <c r="A385" i="3" s="1"/>
  <c r="B385" i="3" s="1"/>
  <c r="A386" i="3" s="1"/>
  <c r="B386" i="3" s="1"/>
  <c r="A387" i="3" s="1"/>
  <c r="B387" i="3" s="1"/>
  <c r="A388" i="3" s="1"/>
  <c r="B388" i="3" s="1"/>
  <c r="B459" i="3"/>
  <c r="D459" i="3" s="1"/>
  <c r="B506" i="3"/>
  <c r="D506" i="3" s="1"/>
  <c r="B431" i="3"/>
  <c r="D431" i="3" s="1"/>
  <c r="B508" i="3"/>
  <c r="D508" i="3" s="1"/>
  <c r="B449" i="3"/>
  <c r="D449" i="3" s="1"/>
  <c r="B524" i="3"/>
  <c r="D524" i="3" s="1"/>
  <c r="B512" i="3"/>
  <c r="D512" i="3" s="1"/>
  <c r="B480" i="3"/>
  <c r="D480" i="3" s="1"/>
  <c r="B430" i="3"/>
  <c r="D430" i="3" s="1"/>
  <c r="B487" i="3"/>
  <c r="D487" i="3" s="1"/>
  <c r="B469" i="3"/>
  <c r="D469" i="3" s="1"/>
  <c r="B515" i="3"/>
  <c r="D515" i="3" s="1"/>
  <c r="B450" i="3"/>
  <c r="D450" i="3" s="1"/>
  <c r="B428" i="3"/>
  <c r="D428" i="3" s="1"/>
  <c r="B523" i="3"/>
  <c r="D523" i="3" s="1"/>
  <c r="B427" i="3"/>
  <c r="D427" i="3" s="1"/>
  <c r="B478" i="3"/>
  <c r="D478" i="3" s="1"/>
  <c r="B405" i="3"/>
  <c r="D405" i="3" s="1"/>
  <c r="B462" i="3"/>
  <c r="D462" i="3" s="1"/>
  <c r="B422" i="3"/>
  <c r="D422" i="3" s="1"/>
  <c r="B492" i="3"/>
  <c r="D492" i="3" s="1"/>
  <c r="B502" i="3"/>
  <c r="D502" i="3" s="1"/>
  <c r="B490" i="3"/>
  <c r="D490" i="3" s="1"/>
  <c r="B509" i="3"/>
  <c r="D509" i="3" s="1"/>
  <c r="B521" i="3"/>
  <c r="D521" i="3" s="1"/>
  <c r="B435" i="3"/>
  <c r="D435" i="3" s="1"/>
  <c r="B482" i="3"/>
  <c r="D482" i="3" s="1"/>
  <c r="B485" i="3"/>
  <c r="D485" i="3" s="1"/>
  <c r="B518" i="3"/>
  <c r="D518" i="3" s="1"/>
  <c r="B436" i="3"/>
  <c r="D436" i="3" s="1"/>
  <c r="B461" i="3"/>
  <c r="D461" i="3" s="1"/>
  <c r="B417" i="3"/>
  <c r="D417" i="3" s="1"/>
  <c r="B441" i="3"/>
  <c r="D441" i="3" s="1"/>
  <c r="B481" i="3"/>
  <c r="D481" i="3" s="1"/>
  <c r="B437" i="3"/>
  <c r="D437" i="3" s="1"/>
  <c r="B418" i="3"/>
  <c r="D418" i="3" s="1"/>
  <c r="B476" i="3"/>
  <c r="D476" i="3" s="1"/>
  <c r="B416" i="3"/>
  <c r="D416" i="3" s="1"/>
  <c r="B510" i="3"/>
  <c r="D510" i="3" s="1"/>
  <c r="B453" i="3"/>
  <c r="D453" i="3" s="1"/>
  <c r="B463" i="3"/>
  <c r="D463" i="3" s="1"/>
  <c r="B519" i="3"/>
  <c r="D519" i="3" s="1"/>
  <c r="B496" i="3"/>
  <c r="D496" i="3" s="1"/>
  <c r="B456" i="3"/>
  <c r="D456" i="3" s="1"/>
  <c r="B468" i="3"/>
  <c r="D468" i="3" s="1"/>
  <c r="B433" i="3"/>
  <c r="D433" i="3" s="1"/>
  <c r="B513" i="3"/>
  <c r="D513" i="3" s="1"/>
  <c r="B454" i="3"/>
  <c r="D454" i="3" s="1"/>
  <c r="B439" i="3"/>
  <c r="D439" i="3" s="1"/>
  <c r="B446" i="3"/>
  <c r="D446" i="3" s="1"/>
  <c r="B406" i="3"/>
  <c r="D406" i="3" s="1"/>
  <c r="B440" i="3"/>
  <c r="D440" i="3" s="1"/>
  <c r="B413" i="3"/>
  <c r="D413" i="3" s="1"/>
  <c r="B514" i="3"/>
  <c r="D514" i="3" s="1"/>
  <c r="B438" i="3"/>
  <c r="D438" i="3" s="1"/>
  <c r="B464" i="3"/>
  <c r="D464" i="3" s="1"/>
  <c r="B423" i="3"/>
  <c r="D423" i="3" s="1"/>
  <c r="B501" i="3"/>
  <c r="D501" i="3" s="1"/>
  <c r="B460" i="3"/>
  <c r="D460" i="3" s="1"/>
  <c r="B472" i="3"/>
  <c r="D472" i="3" s="1"/>
  <c r="B473" i="3"/>
  <c r="D473" i="3" s="1"/>
  <c r="B457" i="3"/>
  <c r="D457" i="3" s="1"/>
  <c r="B489" i="3"/>
  <c r="D489" i="3" s="1"/>
  <c r="B409" i="3"/>
  <c r="D409" i="3" s="1"/>
  <c r="B448" i="3"/>
  <c r="D448" i="3" s="1"/>
  <c r="B474" i="3"/>
  <c r="D474" i="3" s="1"/>
  <c r="B442" i="3"/>
  <c r="D442" i="3" s="1"/>
  <c r="B447" i="3"/>
  <c r="D447" i="3" s="1"/>
  <c r="B455" i="3"/>
  <c r="D455" i="3" s="1"/>
  <c r="B505" i="3"/>
  <c r="D505" i="3" s="1"/>
  <c r="B445" i="3"/>
  <c r="D445" i="3" s="1"/>
  <c r="B412" i="3"/>
  <c r="D412" i="3" s="1"/>
  <c r="B504" i="3"/>
  <c r="D504" i="3" s="1"/>
  <c r="B486" i="3"/>
  <c r="D486" i="3" s="1"/>
  <c r="B517" i="3"/>
  <c r="D517" i="3" s="1"/>
  <c r="B495" i="3"/>
  <c r="D495" i="3" s="1"/>
  <c r="B465" i="3"/>
  <c r="D465" i="3" s="1"/>
  <c r="B426" i="3"/>
  <c r="D426" i="3" s="1"/>
  <c r="B497" i="3"/>
  <c r="D497" i="3" s="1"/>
  <c r="B475" i="3"/>
  <c r="D475" i="3" s="1"/>
  <c r="B452" i="3"/>
  <c r="D452" i="3" s="1"/>
  <c r="B483" i="3"/>
  <c r="D483" i="3" s="1"/>
  <c r="B491" i="3"/>
  <c r="D491" i="3" s="1"/>
  <c r="B410" i="3"/>
  <c r="D410" i="3" s="1"/>
  <c r="B444" i="3"/>
  <c r="D444" i="3" s="1"/>
  <c r="B503" i="3"/>
  <c r="D503" i="3" s="1"/>
  <c r="B451" i="3"/>
  <c r="D451" i="3" s="1"/>
  <c r="B522" i="3"/>
  <c r="D522" i="3" s="1"/>
  <c r="B507" i="3"/>
  <c r="D507" i="3" s="1"/>
  <c r="B493" i="3"/>
  <c r="D493" i="3" s="1"/>
  <c r="B484" i="3"/>
  <c r="D484" i="3" s="1"/>
  <c r="B408" i="3"/>
  <c r="D408" i="3" s="1"/>
  <c r="B511" i="3"/>
  <c r="D511" i="3" s="1"/>
  <c r="B425" i="3"/>
  <c r="D425" i="3" s="1"/>
  <c r="B419" i="3"/>
  <c r="D419" i="3" s="1"/>
  <c r="B494" i="3"/>
  <c r="D494" i="3" s="1"/>
  <c r="B415" i="3"/>
  <c r="D415" i="3" s="1"/>
  <c r="B414" i="3"/>
  <c r="D414" i="3" s="1"/>
  <c r="B516" i="3"/>
  <c r="D516" i="3" s="1"/>
  <c r="B488" i="3"/>
  <c r="D488" i="3" s="1"/>
  <c r="B420" i="3"/>
  <c r="D420" i="3" s="1"/>
  <c r="B434" i="3"/>
  <c r="D434" i="3" s="1"/>
  <c r="B471" i="3"/>
  <c r="D471" i="3" s="1"/>
  <c r="B520" i="3"/>
  <c r="D520" i="3" s="1"/>
  <c r="B458" i="3"/>
  <c r="D458" i="3" s="1"/>
  <c r="B429" i="3"/>
  <c r="D429" i="3" s="1"/>
  <c r="B421" i="3"/>
  <c r="D421" i="3" s="1"/>
  <c r="B407" i="3"/>
  <c r="D407" i="3" s="1"/>
  <c r="B432" i="3"/>
  <c r="D432" i="3" s="1"/>
  <c r="B498" i="3"/>
  <c r="D498" i="3" s="1"/>
  <c r="B470" i="3"/>
  <c r="D470" i="3" s="1"/>
  <c r="B411" i="3"/>
  <c r="D411" i="3" s="1"/>
  <c r="B443" i="3"/>
  <c r="D443" i="3" s="1"/>
  <c r="B479" i="3"/>
  <c r="D479" i="3" s="1"/>
  <c r="B424" i="3"/>
  <c r="D424" i="3" s="1"/>
  <c r="B467" i="3"/>
  <c r="D467" i="3" s="1"/>
  <c r="B500" i="3"/>
  <c r="D500" i="3" s="1"/>
  <c r="B477" i="3"/>
  <c r="D477" i="3" s="1"/>
  <c r="B466" i="3"/>
  <c r="D466" i="3" s="1"/>
  <c r="B499" i="3"/>
  <c r="D499" i="3" s="1"/>
  <c r="A766" i="1"/>
  <c r="B765" i="1"/>
  <c r="D765" i="1" s="1"/>
  <c r="B654" i="1"/>
  <c r="A655" i="1" s="1"/>
  <c r="B655" i="1" s="1"/>
  <c r="A656" i="1" s="1"/>
  <c r="B656" i="1" s="1"/>
  <c r="A657" i="1" s="1"/>
  <c r="B657" i="1" s="1"/>
  <c r="A658" i="1" s="1"/>
  <c r="B658" i="1" s="1"/>
  <c r="A659" i="1" s="1"/>
  <c r="B659" i="1" s="1"/>
  <c r="A660" i="1" s="1"/>
  <c r="B660" i="1" s="1"/>
  <c r="A661" i="1" s="1"/>
  <c r="B661" i="1" s="1"/>
  <c r="A662" i="1" s="1"/>
  <c r="B662" i="1" s="1"/>
  <c r="A767" i="1" l="1"/>
  <c r="B766" i="1"/>
  <c r="D766" i="1" s="1"/>
  <c r="A768" i="1" l="1"/>
  <c r="B767" i="1"/>
  <c r="D767" i="1" s="1"/>
  <c r="A769" i="1" l="1"/>
  <c r="B768" i="1"/>
  <c r="D768" i="1" s="1"/>
  <c r="A770" i="1" l="1"/>
  <c r="B769" i="1"/>
  <c r="D769" i="1" s="1"/>
  <c r="A771" i="1" l="1"/>
  <c r="B770" i="1"/>
  <c r="D770" i="1" s="1"/>
  <c r="A772" i="1" l="1"/>
  <c r="B771" i="1"/>
  <c r="D771" i="1" s="1"/>
  <c r="A773" i="1" l="1"/>
  <c r="B772" i="1"/>
  <c r="D772" i="1" s="1"/>
  <c r="A774" i="1" l="1"/>
  <c r="B773" i="1"/>
  <c r="D773" i="1" s="1"/>
  <c r="A775" i="1" l="1"/>
  <c r="B774" i="1"/>
  <c r="D774" i="1" s="1"/>
  <c r="A776" i="1" l="1"/>
  <c r="B775" i="1"/>
  <c r="D775" i="1" s="1"/>
  <c r="A777" i="1" l="1"/>
  <c r="B776" i="1"/>
  <c r="D776" i="1" s="1"/>
  <c r="A778" i="1" l="1"/>
  <c r="B777" i="1"/>
  <c r="D777" i="1" s="1"/>
  <c r="A779" i="1" l="1"/>
  <c r="B778" i="1"/>
  <c r="D778" i="1" s="1"/>
  <c r="A780" i="1" l="1"/>
  <c r="B779" i="1"/>
  <c r="D779" i="1" s="1"/>
  <c r="A781" i="1" l="1"/>
  <c r="B780" i="1"/>
  <c r="D780" i="1" s="1"/>
  <c r="A782" i="1" l="1"/>
  <c r="B781" i="1"/>
  <c r="D781" i="1" s="1"/>
  <c r="A783" i="1" l="1"/>
  <c r="B782" i="1"/>
  <c r="D782" i="1" s="1"/>
  <c r="A784" i="1" l="1"/>
  <c r="B783" i="1"/>
  <c r="D783" i="1" s="1"/>
  <c r="A785" i="1" l="1"/>
  <c r="B784" i="1"/>
  <c r="D784" i="1" s="1"/>
  <c r="A786" i="1" l="1"/>
  <c r="B785" i="1"/>
  <c r="D785" i="1" s="1"/>
  <c r="A787" i="1" l="1"/>
  <c r="B786" i="1"/>
  <c r="D786" i="1" s="1"/>
  <c r="A788" i="1" l="1"/>
  <c r="B787" i="1"/>
  <c r="D787" i="1" s="1"/>
  <c r="A789" i="1" l="1"/>
  <c r="B788" i="1"/>
  <c r="D788" i="1" s="1"/>
  <c r="B789" i="1" l="1"/>
  <c r="D789" i="1" s="1"/>
  <c r="A790" i="1"/>
  <c r="A791" i="1" l="1"/>
  <c r="B790" i="1"/>
  <c r="D790" i="1" s="1"/>
  <c r="A792" i="1" l="1"/>
  <c r="B791" i="1"/>
  <c r="D791" i="1" s="1"/>
  <c r="A793" i="1" l="1"/>
  <c r="B792" i="1"/>
  <c r="D792" i="1" s="1"/>
  <c r="A794" i="1" l="1"/>
  <c r="B793" i="1"/>
  <c r="D793" i="1" s="1"/>
  <c r="A795" i="1" l="1"/>
  <c r="B794" i="1"/>
  <c r="D794" i="1" s="1"/>
  <c r="A796" i="1" l="1"/>
  <c r="B795" i="1"/>
  <c r="D795" i="1" s="1"/>
  <c r="A797" i="1" l="1"/>
  <c r="B796" i="1"/>
  <c r="D796" i="1" s="1"/>
  <c r="A798" i="1" l="1"/>
  <c r="B797" i="1"/>
  <c r="D797" i="1" s="1"/>
  <c r="A799" i="1" l="1"/>
  <c r="B798" i="1"/>
  <c r="D798" i="1" s="1"/>
  <c r="A800" i="1" l="1"/>
  <c r="B799" i="1"/>
  <c r="D799" i="1" s="1"/>
  <c r="A801" i="1" l="1"/>
  <c r="B800" i="1"/>
  <c r="D800" i="1" s="1"/>
  <c r="A802" i="1" l="1"/>
  <c r="B801" i="1"/>
  <c r="D801" i="1" s="1"/>
  <c r="A803" i="1" l="1"/>
  <c r="B802" i="1"/>
  <c r="D802" i="1" s="1"/>
  <c r="A804" i="1" l="1"/>
  <c r="B803" i="1"/>
  <c r="D803" i="1" s="1"/>
  <c r="A805" i="1" l="1"/>
  <c r="B804" i="1"/>
  <c r="D804" i="1" s="1"/>
  <c r="A806" i="1" l="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B805" i="1"/>
  <c r="D8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Antonio Zuluaga Guerrero</author>
  </authors>
  <commentList>
    <comment ref="E282" authorId="0" shapeId="0" xr:uid="{00000000-0006-0000-0000-000001000000}">
      <text>
        <r>
          <rPr>
            <sz val="9"/>
            <color indexed="81"/>
            <rFont val="Tahoma"/>
            <family val="2"/>
          </rPr>
          <t>Aplica a partir del 1 de febrero de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Antonio Zuluaga Guerrero</author>
  </authors>
  <commentList>
    <comment ref="E168" authorId="0" shapeId="0" xr:uid="{00000000-0006-0000-0100-000001000000}">
      <text>
        <r>
          <rPr>
            <sz val="9"/>
            <color indexed="81"/>
            <rFont val="Tahoma"/>
            <family val="2"/>
          </rPr>
          <t>Aplica a partir del 1 de febrero de 2018</t>
        </r>
      </text>
    </comment>
  </commentList>
</comments>
</file>

<file path=xl/sharedStrings.xml><?xml version="1.0" encoding="utf-8"?>
<sst xmlns="http://schemas.openxmlformats.org/spreadsheetml/2006/main" count="1161" uniqueCount="47">
  <si>
    <t>VIGENCIA</t>
  </si>
  <si>
    <t>INGRESO AL PRODUCTOR</t>
  </si>
  <si>
    <t>$/GLN</t>
  </si>
  <si>
    <t>http://www.ecopetrol.com.co/documentos/42051_PME-VTARIFASPOLIDUCTOSWEB12.xls</t>
  </si>
  <si>
    <t>JET-A1</t>
  </si>
  <si>
    <t>Artículo 116 Ley 1450 de 2011</t>
  </si>
  <si>
    <t>(...) La estructura de precios del combustible de aviación JET A-1 se calcularán en forma semanal y no mensual.  El refinador los días martes publicará el precio. tomando como referencia los precios de la semana anterior de lunes a viernes. y regirán a partir del día miércoles (...)</t>
  </si>
  <si>
    <r>
      <t>TRANSPORTE</t>
    </r>
    <r>
      <rPr>
        <b/>
        <vertAlign val="superscript"/>
        <sz val="8"/>
        <rFont val="Arial"/>
        <family val="2"/>
      </rPr>
      <t xml:space="preserve"> (1)</t>
    </r>
  </si>
  <si>
    <t>USD/GLN</t>
  </si>
  <si>
    <t>*</t>
  </si>
  <si>
    <t>PRECIO VENTA sin transporte</t>
  </si>
  <si>
    <t xml:space="preserve"> </t>
  </si>
  <si>
    <t>Bucaramanga (Chimitá)</t>
  </si>
  <si>
    <t>Puerto Salgar</t>
  </si>
  <si>
    <t>Mansilla</t>
  </si>
  <si>
    <t>Medellín</t>
  </si>
  <si>
    <t>Cali (Yumbo)</t>
  </si>
  <si>
    <t>Barranquilla (Baranoa)</t>
  </si>
  <si>
    <t>Cartagena</t>
  </si>
  <si>
    <t>Barrancabermeja</t>
  </si>
  <si>
    <t>Bogotá      (Puente Aranda)</t>
  </si>
  <si>
    <t>NOTA: De acuerdo con la normatividad vigente, la fijación de las tarifas de transporte es en pesos por galón; su publicación en dólares es tan solo una referencia</t>
  </si>
  <si>
    <t>USD/gl*</t>
  </si>
  <si>
    <t>NOTA: Debido a que las tarifas de transporte están a cargo de Cenit Transporte y Logística de Hidrocarburos S.A.S., se informa a los interesados que a partir del 1° de agosto</t>
  </si>
  <si>
    <t>de 2014 Ecopetrol dejará de publicar esta información y a partir de esa fecha los interesados deberán recurrir a Cenit para adelantar cualquier consulta referente a este tema.</t>
  </si>
  <si>
    <t>INGRESO AL IMPORTADOR</t>
  </si>
  <si>
    <r>
      <t>* Cargos por transporte de Jet A-1</t>
    </r>
    <r>
      <rPr>
        <b/>
        <vertAlign val="superscript"/>
        <sz val="9"/>
        <rFont val="Arial"/>
        <family val="2"/>
      </rPr>
      <t xml:space="preserve"> (1):  </t>
    </r>
    <r>
      <rPr>
        <sz val="9"/>
        <rFont val="Arial"/>
        <family val="2"/>
      </rPr>
      <t>Las tarifas de transporte se ajustaron para el 2014 a partir del 1° de Febrero y se liquidarán en pesos por galón de acuerdo con las Resoluciones 18 0088 de Enero 30 de 2003, 18 1701 del 22 de Diciembre de 2003, 181300 del 23 de Agosto de 2007 y 180989 del 17 de junio de 2011. Las tarifas de transporte están a cargo de Cenit Transporte y Logística de Hidrocarburos S.A.S</t>
    </r>
    <r>
      <rPr>
        <b/>
        <vertAlign val="superscript"/>
        <sz val="9"/>
        <rFont val="Arial"/>
        <family val="2"/>
      </rPr>
      <t>.</t>
    </r>
  </si>
  <si>
    <r>
      <t>* Cargos por transporte de Jet A-1</t>
    </r>
    <r>
      <rPr>
        <b/>
        <vertAlign val="superscript"/>
        <sz val="9"/>
        <rFont val="Arial"/>
        <family val="2"/>
      </rPr>
      <t xml:space="preserve"> (1):  </t>
    </r>
    <r>
      <rPr>
        <sz val="9"/>
        <rFont val="Arial"/>
        <family val="2"/>
      </rPr>
      <t>Las tarifas de transporte se ajustaron para el 2014 a partir del 1° de Febrero y se liquidarán en pesos por galón de acuerdo con las Resoluciones 18 0088 de Enero 30 de 2003, 18 1701 del 22 de Diciembre de 2003, 181300 del 23 de Agosto de 2007 y 180989 del 17 de junio de 2011</t>
    </r>
    <r>
      <rPr>
        <b/>
        <vertAlign val="superscript"/>
        <sz val="9"/>
        <rFont val="Arial"/>
        <family val="2"/>
      </rPr>
      <t>.</t>
    </r>
  </si>
  <si>
    <t>IVA</t>
  </si>
  <si>
    <t>IMPUESTO AL CARBONO</t>
  </si>
  <si>
    <t xml:space="preserve">IVA </t>
  </si>
  <si>
    <t>N/A</t>
  </si>
  <si>
    <t>Resolución DIAN No. 000009 de 2019</t>
  </si>
  <si>
    <t>Resolución 000009 DIAN de fecha 31 de enero de 2020</t>
  </si>
  <si>
    <t>** Decreto 575 de 15 Abril 2020</t>
  </si>
  <si>
    <t>* Decreto 575 del 15 Abril de 2020 Ministerio de transporte, Articulo 12</t>
  </si>
  <si>
    <t>**Resolución 000007 de la DIAN 29 ENE 2021</t>
  </si>
  <si>
    <t>** Finaliza vigencia del Decreto 575 de 15 Abril 2020</t>
  </si>
  <si>
    <t>**Resolución 000019 de la DIAN 28 ENE 2022</t>
  </si>
  <si>
    <t>Ley 2277 de 13 Diciembre 2022, Articulo 48</t>
  </si>
  <si>
    <t>**Resolución 000012 de la DIAN 31 ENE 2023</t>
  </si>
  <si>
    <t>TRM $/Us$</t>
  </si>
  <si>
    <t>US$/GL</t>
  </si>
  <si>
    <t>$/Gl</t>
  </si>
  <si>
    <t>Fecha</t>
  </si>
  <si>
    <t xml:space="preserve">IP Ingreso al productor </t>
  </si>
  <si>
    <t>$/GL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</si>
</sst>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3" formatCode="_-* #,##0.00_-;\-* #,##0.00_-;_-* &quot;-&quot;??_-;_-@_-"/>
    <numFmt numFmtId="164" formatCode="_(* #,##0.00_);_(* \(#,##0.00\);_(* &quot;-&quot;??_);_(@_)"/>
    <numFmt numFmtId="165" formatCode="_ * #,##0.00_ ;_ * \-#,##0.00_ ;_ * &quot;-&quot;??_ ;_ @_ "/>
    <numFmt numFmtId="166" formatCode="_-* #,##0.00\ &quot;pta&quot;_-;\-* #,##0.00\ &quot;pta&quot;_-;_-* &quot;-&quot;??\ &quot;pta&quot;_-;_-@_-"/>
    <numFmt numFmtId="167" formatCode="_-* #,##0.00\ _p_t_a_-;\-* #,##0.00\ _p_t_a_-;_-* &quot;-&quot;??\ _p_t_a_-;_-@_-"/>
    <numFmt numFmtId="168" formatCode="General_)"/>
    <numFmt numFmtId="169" formatCode="_(* #,##0_);_(* \(#,##0\);_(* &quot;-&quot;??_);_(@_)"/>
    <numFmt numFmtId="170" formatCode="&quot;$&quot;#,##0.00_);[Red]\(&quot;$&quot;#,##0.00\)"/>
    <numFmt numFmtId="171" formatCode="yyyy\-mm\-dd;@"/>
    <numFmt numFmtId="172" formatCode="0.00000"/>
    <numFmt numFmtId="173" formatCode="_(* #,##0.0000_);_(* \(#,##0.0000\);_(* &quot;-&quot;??_);_(@_)"/>
    <numFmt numFmtId="174" formatCode="_(&quot;$&quot;\ * #,##0.00_);_(&quot;$&quot;\ * \(#,##0.00\);_(&quot;$&quot;\ * &quot;-&quot;??_);_(@_)"/>
    <numFmt numFmtId="175" formatCode="[$-F800]dddd\,\ mmmm\ dd\,\ yyyy"/>
    <numFmt numFmtId="176" formatCode="_(* #,##0.00000_);_(* \(#,##0.00000\);_(* &quot;-&quot;??_);_(@_)"/>
  </numFmts>
  <fonts count="46">
    <font>
      <sz val="11"/>
      <color theme="1"/>
      <name val="Calibri"/>
      <family val="2"/>
      <scheme val="minor"/>
    </font>
    <font>
      <sz val="11"/>
      <name val="Arial"/>
      <family val="2"/>
    </font>
    <font>
      <sz val="10"/>
      <name val="Arial"/>
      <family val="2"/>
    </font>
    <font>
      <b/>
      <sz val="10"/>
      <name val="Arial"/>
      <family val="2"/>
    </font>
    <font>
      <sz val="10"/>
      <name val="BERNHARD"/>
    </font>
    <font>
      <sz val="10"/>
      <name val="Helv"/>
    </font>
    <font>
      <sz val="1"/>
      <color indexed="8"/>
      <name val="Courier"/>
      <family val="3"/>
    </font>
    <font>
      <b/>
      <sz val="1"/>
      <color indexed="8"/>
      <name val="Courier"/>
      <family val="3"/>
    </font>
    <font>
      <sz val="10"/>
      <name val="MS Sans Serif"/>
      <family val="2"/>
    </font>
    <font>
      <sz val="7"/>
      <name val="Small Fonts"/>
      <family val="2"/>
    </font>
    <font>
      <b/>
      <sz val="8"/>
      <name val="Times New Roman"/>
      <family val="1"/>
    </font>
    <font>
      <sz val="8"/>
      <name val="Helv"/>
    </font>
    <font>
      <b/>
      <sz val="9"/>
      <name val="Arial"/>
      <family val="2"/>
    </font>
    <font>
      <sz val="9"/>
      <name val="Arial"/>
      <family val="2"/>
    </font>
    <font>
      <sz val="8"/>
      <name val="Arial"/>
      <family val="2"/>
    </font>
    <font>
      <b/>
      <sz val="8"/>
      <name val="Arial"/>
      <family val="2"/>
    </font>
    <font>
      <b/>
      <vertAlign val="superscript"/>
      <sz val="8"/>
      <name val="Arial"/>
      <family val="2"/>
    </font>
    <font>
      <b/>
      <vertAlign val="superscript"/>
      <sz val="9"/>
      <name val="Arial"/>
      <family val="2"/>
    </font>
    <font>
      <sz val="9"/>
      <color indexed="81"/>
      <name val="Tahoma"/>
      <family val="2"/>
    </font>
    <font>
      <sz val="11"/>
      <color theme="1"/>
      <name val="Calibri"/>
      <family val="2"/>
      <scheme val="minor"/>
    </font>
    <font>
      <u/>
      <sz val="11"/>
      <color theme="10"/>
      <name val="Calibri"/>
      <family val="2"/>
      <scheme val="minor"/>
    </font>
    <font>
      <b/>
      <sz val="11"/>
      <color theme="1"/>
      <name val="Calibri"/>
      <family val="2"/>
      <scheme val="minor"/>
    </font>
    <font>
      <b/>
      <i/>
      <sz val="18"/>
      <color theme="1"/>
      <name val="Arial"/>
      <family val="2"/>
    </font>
    <font>
      <sz val="11"/>
      <color theme="1"/>
      <name val="Arial"/>
      <family val="2"/>
    </font>
    <font>
      <sz val="8"/>
      <color theme="1"/>
      <name val="Arial"/>
      <family val="2"/>
    </font>
    <font>
      <b/>
      <i/>
      <sz val="11"/>
      <color theme="1"/>
      <name val="Arial"/>
      <family val="2"/>
    </font>
    <font>
      <u/>
      <sz val="11"/>
      <color theme="10"/>
      <name val="Arial"/>
      <family val="2"/>
    </font>
    <font>
      <i/>
      <sz val="10"/>
      <color rgb="FFFF0000"/>
      <name val="Arial"/>
      <family val="2"/>
    </font>
    <font>
      <i/>
      <sz val="9"/>
      <color rgb="FFFF0000"/>
      <name val="Arial"/>
      <family val="2"/>
    </font>
    <font>
      <sz val="10"/>
      <color rgb="FFFF0000"/>
      <name val="Arial"/>
      <family val="2"/>
    </font>
    <font>
      <sz val="10"/>
      <color theme="3"/>
      <name val="Arial"/>
      <family val="2"/>
    </font>
    <font>
      <i/>
      <sz val="10"/>
      <color theme="3"/>
      <name val="Arial"/>
      <family val="2"/>
    </font>
    <font>
      <sz val="9"/>
      <color theme="1"/>
      <name val="Arial"/>
      <family val="2"/>
    </font>
    <font>
      <i/>
      <sz val="10"/>
      <color theme="2" tint="-9.9978637043366805E-2"/>
      <name val="Arial"/>
      <family val="2"/>
    </font>
    <font>
      <i/>
      <sz val="9"/>
      <color theme="1"/>
      <name val="Arial"/>
      <family val="2"/>
    </font>
    <font>
      <i/>
      <sz val="10"/>
      <color rgb="FF0070C0"/>
      <name val="Arial"/>
      <family val="2"/>
    </font>
    <font>
      <i/>
      <sz val="11"/>
      <color theme="1"/>
      <name val="Arial"/>
      <family val="2"/>
    </font>
    <font>
      <b/>
      <sz val="11"/>
      <color rgb="FFFF0000"/>
      <name val="Calibri"/>
      <family val="2"/>
      <scheme val="minor"/>
    </font>
    <font>
      <sz val="10"/>
      <color theme="0" tint="-0.249977111117893"/>
      <name val="Calibri"/>
      <family val="2"/>
      <scheme val="minor"/>
    </font>
    <font>
      <i/>
      <sz val="10"/>
      <name val="Arial"/>
      <family val="2"/>
    </font>
    <font>
      <i/>
      <sz val="10"/>
      <color theme="0" tint="-0.249977111117893"/>
      <name val="Arial"/>
      <family val="2"/>
    </font>
    <font>
      <sz val="11"/>
      <color theme="1"/>
      <name val="Calibri"/>
      <family val="2"/>
    </font>
    <font>
      <u/>
      <sz val="10"/>
      <color indexed="12"/>
      <name val="Tahoma"/>
      <family val="2"/>
    </font>
    <font>
      <b/>
      <i/>
      <sz val="12"/>
      <color rgb="FFFF0000"/>
      <name val="Arial"/>
      <family val="2"/>
    </font>
    <font>
      <b/>
      <sz val="11"/>
      <name val="Arial"/>
      <family val="2"/>
    </font>
    <font>
      <b/>
      <sz val="11"/>
      <color theme="1"/>
      <name val="Arial"/>
      <family val="2"/>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EAEAEA"/>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8">
    <xf numFmtId="0" fontId="0" fillId="0" borderId="0"/>
    <xf numFmtId="0" fontId="2" fillId="0" borderId="0"/>
    <xf numFmtId="0" fontId="2" fillId="0" borderId="0"/>
    <xf numFmtId="0" fontId="2" fillId="0" borderId="0"/>
    <xf numFmtId="0" fontId="4" fillId="0" borderId="0"/>
    <xf numFmtId="0" fontId="5" fillId="0" borderId="0"/>
    <xf numFmtId="0" fontId="4" fillId="0" borderId="0"/>
    <xf numFmtId="0" fontId="5" fillId="0" borderId="0"/>
    <xf numFmtId="0" fontId="6" fillId="0" borderId="0">
      <protection locked="0"/>
    </xf>
    <xf numFmtId="0"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20" fillId="0" borderId="0" applyNumberFormat="0" applyFill="0" applyBorder="0" applyAlignment="0" applyProtection="0"/>
    <xf numFmtId="164" fontId="19"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0"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protection locked="0"/>
    </xf>
    <xf numFmtId="37" fontId="9" fillId="0" borderId="0"/>
    <xf numFmtId="0" fontId="2" fillId="0" borderId="0"/>
    <xf numFmtId="0" fontId="8"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19" fillId="0" borderId="0"/>
    <xf numFmtId="0" fontId="19" fillId="0" borderId="0"/>
    <xf numFmtId="0" fontId="8" fillId="0" borderId="0"/>
    <xf numFmtId="0" fontId="2" fillId="0" borderId="0"/>
    <xf numFmtId="0" fontId="2" fillId="0" borderId="0"/>
    <xf numFmtId="0" fontId="8" fillId="0" borderId="0"/>
    <xf numFmtId="0" fontId="2"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8" fontId="10" fillId="0" borderId="0">
      <alignment horizontal="left"/>
    </xf>
    <xf numFmtId="38" fontId="11" fillId="0" borderId="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19"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41" fillId="0" borderId="0"/>
    <xf numFmtId="42" fontId="19"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42" fillId="0" borderId="0" applyNumberFormat="0" applyFill="0" applyBorder="0" applyAlignment="0" applyProtection="0">
      <alignment vertical="top"/>
      <protection locked="0"/>
    </xf>
  </cellStyleXfs>
  <cellXfs count="93">
    <xf numFmtId="0" fontId="0" fillId="0" borderId="0" xfId="0"/>
    <xf numFmtId="0" fontId="1" fillId="0" borderId="0" xfId="0" applyFont="1" applyAlignment="1" applyProtection="1">
      <alignment vertical="center"/>
      <protection hidden="1"/>
    </xf>
    <xf numFmtId="0" fontId="3" fillId="3" borderId="1" xfId="54" quotePrefix="1" applyFont="1" applyFill="1" applyBorder="1" applyAlignment="1" applyProtection="1">
      <alignment horizontal="center" vertical="center" wrapText="1"/>
      <protection hidden="1"/>
    </xf>
    <xf numFmtId="0" fontId="14" fillId="0" borderId="0" xfId="0" applyFont="1" applyAlignment="1" applyProtection="1">
      <alignment vertical="center"/>
      <protection hidden="1"/>
    </xf>
    <xf numFmtId="0" fontId="15" fillId="3" borderId="1" xfId="54" quotePrefix="1" applyFont="1" applyFill="1" applyBorder="1" applyAlignment="1" applyProtection="1">
      <alignment horizontal="center" vertical="center" wrapText="1"/>
      <protection hidden="1"/>
    </xf>
    <xf numFmtId="0" fontId="20" fillId="0" borderId="0" xfId="20" applyAlignment="1" applyProtection="1">
      <alignment vertical="center"/>
      <protection hidden="1"/>
    </xf>
    <xf numFmtId="171" fontId="0" fillId="0" borderId="1" xfId="0" applyNumberFormat="1" applyBorder="1" applyAlignment="1">
      <alignment horizontal="center" vertical="center"/>
    </xf>
    <xf numFmtId="172" fontId="2" fillId="0" borderId="1" xfId="54" applyNumberFormat="1" applyBorder="1" applyProtection="1">
      <protection hidden="1"/>
    </xf>
    <xf numFmtId="172" fontId="2" fillId="0" borderId="1" xfId="54" applyNumberFormat="1" applyBorder="1" applyAlignment="1" applyProtection="1">
      <alignment horizontal="center"/>
      <protection hidden="1"/>
    </xf>
    <xf numFmtId="0" fontId="0" fillId="0" borderId="0" xfId="0" applyAlignment="1">
      <alignment vertical="center" wrapText="1"/>
    </xf>
    <xf numFmtId="0" fontId="0" fillId="4" borderId="1" xfId="0" applyFill="1" applyBorder="1" applyAlignment="1">
      <alignment horizontal="center" vertical="center" wrapText="1"/>
    </xf>
    <xf numFmtId="0" fontId="0" fillId="0" borderId="0" xfId="0" applyAlignment="1">
      <alignment vertical="center"/>
    </xf>
    <xf numFmtId="164" fontId="19" fillId="0" borderId="1" xfId="21" applyFont="1" applyBorder="1" applyAlignment="1">
      <alignment vertical="center"/>
    </xf>
    <xf numFmtId="173" fontId="19" fillId="0" borderId="0" xfId="21" applyNumberFormat="1" applyFont="1" applyAlignment="1">
      <alignment vertical="center"/>
    </xf>
    <xf numFmtId="171" fontId="0" fillId="0" borderId="2" xfId="0" applyNumberFormat="1" applyBorder="1" applyAlignment="1">
      <alignment horizontal="center" vertical="center"/>
    </xf>
    <xf numFmtId="164" fontId="19" fillId="0" borderId="2" xfId="21" applyFont="1" applyBorder="1" applyAlignment="1">
      <alignment vertical="center"/>
    </xf>
    <xf numFmtId="2" fontId="2" fillId="0" borderId="1" xfId="54" applyNumberFormat="1" applyBorder="1" applyProtection="1">
      <protection hidden="1"/>
    </xf>
    <xf numFmtId="172" fontId="2" fillId="0" borderId="0" xfId="54" applyNumberFormat="1" applyProtection="1">
      <protection hidden="1"/>
    </xf>
    <xf numFmtId="2" fontId="2" fillId="5" borderId="1" xfId="54" applyNumberFormat="1" applyFill="1" applyBorder="1" applyProtection="1">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4" fillId="0" borderId="0" xfId="0" applyFont="1" applyAlignment="1" applyProtection="1">
      <alignment vertical="center"/>
      <protection hidden="1"/>
    </xf>
    <xf numFmtId="0" fontId="25" fillId="4" borderId="0" xfId="0" applyFont="1" applyFill="1" applyAlignment="1" applyProtection="1">
      <alignment vertical="center"/>
      <protection hidden="1"/>
    </xf>
    <xf numFmtId="0" fontId="23" fillId="4" borderId="0" xfId="0" applyFont="1" applyFill="1" applyAlignment="1" applyProtection="1">
      <alignment vertical="center"/>
      <protection hidden="1"/>
    </xf>
    <xf numFmtId="171" fontId="23" fillId="0" borderId="1" xfId="0" applyNumberFormat="1" applyFont="1" applyBorder="1" applyAlignment="1">
      <alignment horizontal="center" vertical="center"/>
    </xf>
    <xf numFmtId="0" fontId="23" fillId="0" borderId="1" xfId="0" applyFont="1" applyBorder="1" applyAlignment="1" applyProtection="1">
      <alignment vertical="center"/>
      <protection hidden="1"/>
    </xf>
    <xf numFmtId="172" fontId="23" fillId="0" borderId="1" xfId="0" applyNumberFormat="1" applyFont="1" applyBorder="1" applyAlignment="1" applyProtection="1">
      <alignment vertical="center"/>
      <protection hidden="1"/>
    </xf>
    <xf numFmtId="0" fontId="26" fillId="0" borderId="0" xfId="20" applyFont="1" applyAlignment="1" applyProtection="1">
      <alignment vertical="center"/>
      <protection hidden="1"/>
    </xf>
    <xf numFmtId="0" fontId="23" fillId="0" borderId="0" xfId="0" applyFont="1" applyAlignment="1">
      <alignment wrapText="1"/>
    </xf>
    <xf numFmtId="172" fontId="23" fillId="0" borderId="0" xfId="0" applyNumberFormat="1" applyFont="1" applyAlignment="1" applyProtection="1">
      <alignment vertical="center"/>
      <protection hidden="1"/>
    </xf>
    <xf numFmtId="172" fontId="23" fillId="0" borderId="1" xfId="0" applyNumberFormat="1" applyFont="1" applyBorder="1" applyAlignment="1" applyProtection="1">
      <alignment horizontal="center" vertical="center"/>
      <protection hidden="1"/>
    </xf>
    <xf numFmtId="0" fontId="27" fillId="0" borderId="0" xfId="0" applyFont="1" applyAlignment="1" applyProtection="1">
      <alignment vertical="center"/>
      <protection hidden="1"/>
    </xf>
    <xf numFmtId="2" fontId="2" fillId="6" borderId="1" xfId="54" applyNumberFormat="1" applyFill="1" applyBorder="1" applyProtection="1">
      <protection hidden="1"/>
    </xf>
    <xf numFmtId="0" fontId="28" fillId="0" borderId="0" xfId="0" applyFont="1" applyAlignment="1" applyProtection="1">
      <alignment vertical="center"/>
      <protection hidden="1"/>
    </xf>
    <xf numFmtId="172" fontId="1" fillId="0" borderId="0" xfId="0" applyNumberFormat="1" applyFont="1" applyAlignment="1" applyProtection="1">
      <alignment vertical="center"/>
      <protection hidden="1"/>
    </xf>
    <xf numFmtId="172" fontId="27" fillId="0" borderId="0" xfId="0" applyNumberFormat="1" applyFont="1" applyAlignment="1" applyProtection="1">
      <alignment vertical="center"/>
      <protection hidden="1"/>
    </xf>
    <xf numFmtId="171" fontId="23" fillId="0" borderId="0" xfId="0" applyNumberFormat="1" applyFont="1" applyAlignment="1">
      <alignment horizontal="center" vertical="center"/>
    </xf>
    <xf numFmtId="172" fontId="2" fillId="0" borderId="0" xfId="54" applyNumberFormat="1" applyAlignment="1" applyProtection="1">
      <alignment horizontal="center"/>
      <protection hidden="1"/>
    </xf>
    <xf numFmtId="2" fontId="29" fillId="0" borderId="1" xfId="54" applyNumberFormat="1" applyFont="1" applyBorder="1" applyProtection="1">
      <protection hidden="1"/>
    </xf>
    <xf numFmtId="2" fontId="30" fillId="0" borderId="1" xfId="54" applyNumberFormat="1" applyFont="1" applyBorder="1" applyProtection="1">
      <protection hidden="1"/>
    </xf>
    <xf numFmtId="172" fontId="31" fillId="0" borderId="0" xfId="0" applyNumberFormat="1" applyFont="1" applyAlignment="1" applyProtection="1">
      <alignment vertical="center"/>
      <protection hidden="1"/>
    </xf>
    <xf numFmtId="172" fontId="33" fillId="0" borderId="0" xfId="0" applyNumberFormat="1" applyFont="1" applyAlignment="1" applyProtection="1">
      <alignment vertical="center"/>
      <protection hidden="1"/>
    </xf>
    <xf numFmtId="172" fontId="23" fillId="8" borderId="1" xfId="0" applyNumberFormat="1" applyFont="1" applyFill="1" applyBorder="1" applyAlignment="1" applyProtection="1">
      <alignment horizontal="center" vertical="center"/>
      <protection hidden="1"/>
    </xf>
    <xf numFmtId="172" fontId="2" fillId="8" borderId="1" xfId="54" applyNumberFormat="1" applyFill="1" applyBorder="1" applyProtection="1">
      <protection hidden="1"/>
    </xf>
    <xf numFmtId="2" fontId="29" fillId="8" borderId="1" xfId="54" applyNumberFormat="1" applyFont="1" applyFill="1" applyBorder="1" applyProtection="1">
      <protection hidden="1"/>
    </xf>
    <xf numFmtId="172" fontId="2" fillId="8" borderId="1" xfId="54" applyNumberFormat="1" applyFill="1" applyBorder="1" applyAlignment="1" applyProtection="1">
      <alignment horizontal="center"/>
      <protection hidden="1"/>
    </xf>
    <xf numFmtId="0" fontId="34" fillId="0" borderId="0" xfId="0" applyFont="1"/>
    <xf numFmtId="172" fontId="35" fillId="0" borderId="0" xfId="0" applyNumberFormat="1" applyFont="1" applyAlignment="1" applyProtection="1">
      <alignment vertical="center"/>
      <protection hidden="1"/>
    </xf>
    <xf numFmtId="0" fontId="38" fillId="0" borderId="0" xfId="54" applyFont="1" applyAlignment="1" applyProtection="1">
      <alignment vertical="center"/>
      <protection hidden="1"/>
    </xf>
    <xf numFmtId="172" fontId="23" fillId="8" borderId="2" xfId="0" applyNumberFormat="1" applyFont="1" applyFill="1" applyBorder="1" applyAlignment="1" applyProtection="1">
      <alignment horizontal="center" vertical="center"/>
      <protection hidden="1"/>
    </xf>
    <xf numFmtId="172" fontId="2" fillId="8" borderId="2" xfId="54" applyNumberFormat="1" applyFill="1" applyBorder="1" applyProtection="1">
      <protection hidden="1"/>
    </xf>
    <xf numFmtId="2" fontId="29" fillId="8" borderId="2" xfId="54" applyNumberFormat="1" applyFont="1" applyFill="1" applyBorder="1" applyProtection="1">
      <protection hidden="1"/>
    </xf>
    <xf numFmtId="172" fontId="2" fillId="8" borderId="2" xfId="54" applyNumberFormat="1" applyFill="1" applyBorder="1" applyAlignment="1" applyProtection="1">
      <alignment horizontal="center"/>
      <protection hidden="1"/>
    </xf>
    <xf numFmtId="172" fontId="23" fillId="0" borderId="3" xfId="0" applyNumberFormat="1" applyFont="1" applyBorder="1" applyAlignment="1" applyProtection="1">
      <alignment horizontal="center" vertical="center"/>
      <protection hidden="1"/>
    </xf>
    <xf numFmtId="172" fontId="2" fillId="0" borderId="3" xfId="54" applyNumberFormat="1" applyBorder="1" applyProtection="1">
      <protection hidden="1"/>
    </xf>
    <xf numFmtId="172" fontId="2" fillId="0" borderId="3" xfId="54" applyNumberFormat="1" applyBorder="1" applyAlignment="1" applyProtection="1">
      <alignment horizontal="center"/>
      <protection hidden="1"/>
    </xf>
    <xf numFmtId="172" fontId="23" fillId="9" borderId="4" xfId="0" applyNumberFormat="1" applyFont="1" applyFill="1" applyBorder="1" applyAlignment="1" applyProtection="1">
      <alignment horizontal="center" vertical="center"/>
      <protection hidden="1"/>
    </xf>
    <xf numFmtId="172" fontId="2" fillId="9" borderId="4" xfId="54" applyNumberFormat="1" applyFill="1" applyBorder="1" applyProtection="1">
      <protection hidden="1"/>
    </xf>
    <xf numFmtId="2" fontId="29" fillId="9" borderId="4" xfId="54" applyNumberFormat="1" applyFont="1" applyFill="1" applyBorder="1" applyProtection="1">
      <protection hidden="1"/>
    </xf>
    <xf numFmtId="172" fontId="2" fillId="9" borderId="5" xfId="54" applyNumberFormat="1" applyFill="1" applyBorder="1" applyAlignment="1" applyProtection="1">
      <alignment horizontal="center"/>
      <protection hidden="1"/>
    </xf>
    <xf numFmtId="0" fontId="39" fillId="0" borderId="0" xfId="0" applyFont="1" applyAlignment="1" applyProtection="1">
      <alignment vertical="center"/>
      <protection hidden="1"/>
    </xf>
    <xf numFmtId="2" fontId="2" fillId="0" borderId="3" xfId="54" applyNumberFormat="1" applyBorder="1" applyProtection="1">
      <protection hidden="1"/>
    </xf>
    <xf numFmtId="0" fontId="40" fillId="0" borderId="0" xfId="0" applyFont="1" applyAlignment="1" applyProtection="1">
      <alignment vertical="center"/>
      <protection hidden="1"/>
    </xf>
    <xf numFmtId="172" fontId="1" fillId="10" borderId="3" xfId="0" applyNumberFormat="1" applyFont="1" applyFill="1" applyBorder="1" applyAlignment="1" applyProtection="1">
      <alignment horizontal="center" vertical="center"/>
      <protection hidden="1"/>
    </xf>
    <xf numFmtId="172" fontId="40" fillId="0" borderId="0" xfId="0" applyNumberFormat="1" applyFont="1" applyAlignment="1" applyProtection="1">
      <alignment vertical="center"/>
      <protection hidden="1"/>
    </xf>
    <xf numFmtId="2" fontId="30" fillId="0" borderId="1" xfId="54" applyNumberFormat="1" applyFont="1" applyBorder="1" applyAlignment="1" applyProtection="1">
      <alignment horizontal="right"/>
      <protection hidden="1"/>
    </xf>
    <xf numFmtId="175" fontId="23" fillId="0" borderId="1" xfId="0" applyNumberFormat="1" applyFont="1" applyBorder="1" applyAlignment="1" applyProtection="1">
      <alignment horizontal="justify" vertical="justify" wrapText="1"/>
      <protection hidden="1"/>
    </xf>
    <xf numFmtId="175" fontId="23" fillId="0" borderId="0" xfId="0" applyNumberFormat="1" applyFont="1" applyAlignment="1" applyProtection="1">
      <alignment horizontal="justify" vertical="justify" wrapText="1"/>
      <protection hidden="1"/>
    </xf>
    <xf numFmtId="175" fontId="23" fillId="0" borderId="2" xfId="0" applyNumberFormat="1" applyFont="1" applyBorder="1" applyAlignment="1" applyProtection="1">
      <alignment horizontal="justify" vertical="justify" wrapText="1"/>
      <protection hidden="1"/>
    </xf>
    <xf numFmtId="172" fontId="23" fillId="0" borderId="2" xfId="0" applyNumberFormat="1" applyFont="1" applyBorder="1" applyAlignment="1" applyProtection="1">
      <alignment vertical="center"/>
      <protection hidden="1"/>
    </xf>
    <xf numFmtId="172" fontId="2" fillId="0" borderId="2" xfId="54" applyNumberFormat="1" applyBorder="1" applyProtection="1">
      <protection hidden="1"/>
    </xf>
    <xf numFmtId="2" fontId="30" fillId="0" borderId="2" xfId="54" applyNumberFormat="1" applyFont="1" applyBorder="1" applyAlignment="1" applyProtection="1">
      <alignment horizontal="right"/>
      <protection hidden="1"/>
    </xf>
    <xf numFmtId="172" fontId="2" fillId="0" borderId="2" xfId="54" applyNumberFormat="1" applyBorder="1" applyAlignment="1" applyProtection="1">
      <alignment horizontal="center"/>
      <protection hidden="1"/>
    </xf>
    <xf numFmtId="172" fontId="1" fillId="10" borderId="1" xfId="0" applyNumberFormat="1" applyFont="1" applyFill="1" applyBorder="1" applyAlignment="1" applyProtection="1">
      <alignment horizontal="center" vertical="center"/>
      <protection hidden="1"/>
    </xf>
    <xf numFmtId="172" fontId="1" fillId="10" borderId="0" xfId="0" applyNumberFormat="1" applyFont="1" applyFill="1" applyAlignment="1" applyProtection="1">
      <alignment horizontal="center" vertical="center"/>
      <protection hidden="1"/>
    </xf>
    <xf numFmtId="2" fontId="30" fillId="0" borderId="0" xfId="54" applyNumberFormat="1" applyFont="1" applyAlignment="1" applyProtection="1">
      <alignment horizontal="right"/>
      <protection hidden="1"/>
    </xf>
    <xf numFmtId="0" fontId="43" fillId="0" borderId="0" xfId="0" applyFont="1" applyAlignment="1" applyProtection="1">
      <alignment vertical="center"/>
      <protection hidden="1"/>
    </xf>
    <xf numFmtId="175" fontId="23" fillId="0" borderId="0" xfId="0" applyNumberFormat="1" applyFont="1" applyAlignment="1" applyProtection="1">
      <alignment vertical="center"/>
      <protection hidden="1"/>
    </xf>
    <xf numFmtId="175" fontId="1" fillId="0" borderId="0" xfId="0" applyNumberFormat="1" applyFont="1" applyAlignment="1" applyProtection="1">
      <alignment vertical="center"/>
      <protection hidden="1"/>
    </xf>
    <xf numFmtId="164" fontId="1" fillId="0" borderId="0" xfId="21" applyFont="1" applyAlignment="1" applyProtection="1">
      <alignment vertical="center"/>
      <protection hidden="1"/>
    </xf>
    <xf numFmtId="176" fontId="1" fillId="0" borderId="0" xfId="21" applyNumberFormat="1" applyFont="1" applyAlignment="1" applyProtection="1">
      <alignment vertical="center"/>
      <protection hidden="1"/>
    </xf>
    <xf numFmtId="0" fontId="44" fillId="0" borderId="1" xfId="0" applyFont="1" applyBorder="1" applyAlignment="1" applyProtection="1">
      <alignment horizontal="center" vertical="center"/>
      <protection hidden="1"/>
    </xf>
    <xf numFmtId="171" fontId="32" fillId="0" borderId="1" xfId="0" applyNumberFormat="1" applyFont="1" applyBorder="1" applyAlignment="1">
      <alignment horizontal="left" vertical="center"/>
    </xf>
    <xf numFmtId="0" fontId="45" fillId="0" borderId="0" xfId="0" applyFont="1" applyAlignment="1">
      <alignment wrapText="1"/>
    </xf>
    <xf numFmtId="0" fontId="44" fillId="0" borderId="0" xfId="0" applyFont="1" applyAlignment="1" applyProtection="1">
      <alignment vertical="center"/>
      <protection hidden="1"/>
    </xf>
    <xf numFmtId="2" fontId="12" fillId="0" borderId="0" xfId="0" applyNumberFormat="1" applyFont="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36" fillId="0" borderId="0" xfId="0" applyFont="1" applyAlignment="1" applyProtection="1">
      <alignment horizontal="justify" vertical="center" wrapText="1"/>
      <protection hidden="1"/>
    </xf>
    <xf numFmtId="0" fontId="32" fillId="0" borderId="0" xfId="0" applyFont="1" applyAlignment="1">
      <alignment wrapText="1"/>
    </xf>
    <xf numFmtId="2" fontId="12" fillId="7" borderId="0" xfId="0" applyNumberFormat="1" applyFont="1" applyFill="1" applyAlignment="1" applyProtection="1">
      <alignment horizontal="left" vertical="center" wrapText="1"/>
      <protection hidden="1"/>
    </xf>
    <xf numFmtId="0" fontId="37" fillId="0" borderId="0" xfId="0" applyFont="1" applyAlignment="1">
      <alignment horizontal="left" vertical="center" wrapText="1"/>
    </xf>
    <xf numFmtId="0" fontId="21" fillId="0" borderId="1" xfId="0" applyFont="1" applyBorder="1" applyAlignment="1">
      <alignment horizontal="center" vertical="center"/>
    </xf>
  </cellXfs>
  <cellStyles count="178">
    <cellStyle name="Cancel" xfId="1" xr:uid="{00000000-0005-0000-0000-000000000000}"/>
    <cellStyle name="Cancel 2" xfId="2" xr:uid="{00000000-0005-0000-0000-000001000000}"/>
    <cellStyle name="Cancel 2 2" xfId="3" xr:uid="{00000000-0005-0000-0000-000002000000}"/>
    <cellStyle name="Comma0 - Modelo1" xfId="4" xr:uid="{00000000-0005-0000-0000-000003000000}"/>
    <cellStyle name="Comma0 - Style1" xfId="5" xr:uid="{00000000-0005-0000-0000-000004000000}"/>
    <cellStyle name="Comma1 - Modelo2" xfId="6" xr:uid="{00000000-0005-0000-0000-000005000000}"/>
    <cellStyle name="Comma1 - Style2" xfId="7" xr:uid="{00000000-0005-0000-0000-000006000000}"/>
    <cellStyle name="Dia" xfId="8" xr:uid="{00000000-0005-0000-0000-000007000000}"/>
    <cellStyle name="Encabez1" xfId="9" xr:uid="{00000000-0005-0000-0000-000008000000}"/>
    <cellStyle name="Encabez2" xfId="10" xr:uid="{00000000-0005-0000-0000-000009000000}"/>
    <cellStyle name="F2" xfId="11" xr:uid="{00000000-0005-0000-0000-00000A000000}"/>
    <cellStyle name="F3" xfId="12" xr:uid="{00000000-0005-0000-0000-00000B000000}"/>
    <cellStyle name="F4" xfId="13" xr:uid="{00000000-0005-0000-0000-00000C000000}"/>
    <cellStyle name="F5" xfId="14" xr:uid="{00000000-0005-0000-0000-00000D000000}"/>
    <cellStyle name="F6" xfId="15" xr:uid="{00000000-0005-0000-0000-00000E000000}"/>
    <cellStyle name="F7" xfId="16" xr:uid="{00000000-0005-0000-0000-00000F000000}"/>
    <cellStyle name="F8" xfId="17" xr:uid="{00000000-0005-0000-0000-000010000000}"/>
    <cellStyle name="Fijo" xfId="18" xr:uid="{00000000-0005-0000-0000-000011000000}"/>
    <cellStyle name="Financiero" xfId="19" xr:uid="{00000000-0005-0000-0000-000012000000}"/>
    <cellStyle name="Hipervínculo" xfId="20" builtinId="8"/>
    <cellStyle name="Hipervínculo 2" xfId="177" xr:uid="{6BE23843-0B57-463E-98B2-2A8A3E9D67CD}"/>
    <cellStyle name="Millares" xfId="21" builtinId="3"/>
    <cellStyle name="Millares 10" xfId="22" xr:uid="{00000000-0005-0000-0000-000015000000}"/>
    <cellStyle name="Millares 11" xfId="106" xr:uid="{904988E7-5BF9-40F2-8581-5AFE2ECAA3CF}"/>
    <cellStyle name="Millares 12" xfId="163" xr:uid="{7EBF3A05-76C4-4829-8017-884616619CEF}"/>
    <cellStyle name="Millares 13" xfId="85" xr:uid="{3404BFF6-FEE0-4250-8ADF-FFB1226F1827}"/>
    <cellStyle name="Millares 2" xfId="23" xr:uid="{00000000-0005-0000-0000-000016000000}"/>
    <cellStyle name="Millares 2 2" xfId="24" xr:uid="{00000000-0005-0000-0000-000017000000}"/>
    <cellStyle name="Millares 2 2 2" xfId="25" xr:uid="{00000000-0005-0000-0000-000018000000}"/>
    <cellStyle name="Millares 2 2 2 2" xfId="86" xr:uid="{EF3A642D-D61D-4259-85F8-357984489595}"/>
    <cellStyle name="Millares 2 2 3" xfId="26" xr:uid="{00000000-0005-0000-0000-000019000000}"/>
    <cellStyle name="Millares 2 3" xfId="27" xr:uid="{00000000-0005-0000-0000-00001A000000}"/>
    <cellStyle name="Millares 2 3 2" xfId="88" xr:uid="{C791FCA7-2BF5-49D8-8C21-1E79E4938E8C}"/>
    <cellStyle name="Millares 2 3 3" xfId="87" xr:uid="{9FF68105-7EFE-4F7C-91E8-C66593CA2568}"/>
    <cellStyle name="Millares 2 4" xfId="28" xr:uid="{00000000-0005-0000-0000-00001B000000}"/>
    <cellStyle name="Millares 2 5" xfId="29" xr:uid="{00000000-0005-0000-0000-00001C000000}"/>
    <cellStyle name="Millares 23" xfId="89" xr:uid="{836104DC-1F13-4599-8FF2-E0B953A168EB}"/>
    <cellStyle name="Millares 3" xfId="30" xr:uid="{00000000-0005-0000-0000-00001D000000}"/>
    <cellStyle name="Millares 3 2" xfId="31" xr:uid="{00000000-0005-0000-0000-00001E000000}"/>
    <cellStyle name="Millares 3 2 2" xfId="91" xr:uid="{8897B3DB-1817-45AF-98AE-88AA18C3131B}"/>
    <cellStyle name="Millares 3 3" xfId="32" xr:uid="{00000000-0005-0000-0000-00001F000000}"/>
    <cellStyle name="Millares 3 4" xfId="90" xr:uid="{7681FD5B-6778-46F0-9AC6-3C496474783A}"/>
    <cellStyle name="Millares 37" xfId="109" xr:uid="{81B24247-C1FD-43A8-B139-44FCC56B3EC2}"/>
    <cellStyle name="Millares 4" xfId="33" xr:uid="{00000000-0005-0000-0000-000020000000}"/>
    <cellStyle name="Millares 4 2" xfId="93" xr:uid="{F1939007-583E-4831-96AB-CE7CC5012225}"/>
    <cellStyle name="Millares 4 2 2" xfId="176" xr:uid="{32538522-8E25-4404-B024-305CBE7A5C1A}"/>
    <cellStyle name="Millares 4 3" xfId="169" xr:uid="{D8DC987E-91C3-4608-AA2D-53D57EBC3BE8}"/>
    <cellStyle name="Millares 4 4" xfId="92" xr:uid="{EAC55816-B85F-4AA2-937E-89A35190F930}"/>
    <cellStyle name="Millares 5" xfId="34" xr:uid="{00000000-0005-0000-0000-000021000000}"/>
    <cellStyle name="Millares 5 2" xfId="35" xr:uid="{00000000-0005-0000-0000-000022000000}"/>
    <cellStyle name="Millares 5 3" xfId="36" xr:uid="{00000000-0005-0000-0000-000023000000}"/>
    <cellStyle name="Millares 5 4" xfId="94" xr:uid="{753D341A-3354-4F13-96AF-5E93F013F154}"/>
    <cellStyle name="Millares 6" xfId="37" xr:uid="{00000000-0005-0000-0000-000024000000}"/>
    <cellStyle name="Millares 6 2" xfId="38" xr:uid="{00000000-0005-0000-0000-000025000000}"/>
    <cellStyle name="Millares 6 3" xfId="39" xr:uid="{00000000-0005-0000-0000-000026000000}"/>
    <cellStyle name="Millares 6 4" xfId="95" xr:uid="{F12D1895-DA04-45C2-81D8-A3D5D32AF53E}"/>
    <cellStyle name="Millares 7" xfId="40" xr:uid="{00000000-0005-0000-0000-000027000000}"/>
    <cellStyle name="Millares 7 2" xfId="41" xr:uid="{00000000-0005-0000-0000-000028000000}"/>
    <cellStyle name="Millares 7 3" xfId="42" xr:uid="{00000000-0005-0000-0000-000029000000}"/>
    <cellStyle name="Millares 8" xfId="43" xr:uid="{00000000-0005-0000-0000-00002A000000}"/>
    <cellStyle name="Millares 8 2" xfId="44" xr:uid="{00000000-0005-0000-0000-00002B000000}"/>
    <cellStyle name="Millares 8 3" xfId="45" xr:uid="{00000000-0005-0000-0000-00002C000000}"/>
    <cellStyle name="Millares 9" xfId="46" xr:uid="{00000000-0005-0000-0000-00002D000000}"/>
    <cellStyle name="Millares 9 2" xfId="96" xr:uid="{E99BD736-E4CA-4B49-B01F-EA76C898562B}"/>
    <cellStyle name="Moneda [0] 2" xfId="173" xr:uid="{8268DAFA-CB23-498F-85BA-9F923060ADEC}"/>
    <cellStyle name="Moneda 2" xfId="47" xr:uid="{00000000-0005-0000-0000-00002E000000}"/>
    <cellStyle name="Moneda 2 2" xfId="48" xr:uid="{00000000-0005-0000-0000-00002F000000}"/>
    <cellStyle name="Moneda 3" xfId="49" xr:uid="{00000000-0005-0000-0000-000030000000}"/>
    <cellStyle name="Moneda 3 2" xfId="50" xr:uid="{00000000-0005-0000-0000-000031000000}"/>
    <cellStyle name="Moneda 3 3" xfId="51" xr:uid="{00000000-0005-0000-0000-000032000000}"/>
    <cellStyle name="Moneda 3 4" xfId="98" xr:uid="{A4FE24AC-2BA5-434B-BDBF-74FDAD95D8BF}"/>
    <cellStyle name="Moneda 4" xfId="97" xr:uid="{9443A7CF-A0C5-4D43-977F-BEE244C153C6}"/>
    <cellStyle name="Monetario" xfId="52" xr:uid="{00000000-0005-0000-0000-000033000000}"/>
    <cellStyle name="no dec" xfId="53" xr:uid="{00000000-0005-0000-0000-000034000000}"/>
    <cellStyle name="Normal" xfId="0" builtinId="0"/>
    <cellStyle name="Normal 10" xfId="99" xr:uid="{47F65B78-3C3E-492E-8AFA-F2C663601DC2}"/>
    <cellStyle name="Normal 11" xfId="100" xr:uid="{0FE130BC-CF9A-4669-BB71-91ADA4E12B71}"/>
    <cellStyle name="Normal 12" xfId="101" xr:uid="{D42FB990-912D-4E3E-81FD-E8D95CAE379D}"/>
    <cellStyle name="Normal 13" xfId="103" xr:uid="{45BE0A7B-44EE-48D1-8E15-511C153E84BE}"/>
    <cellStyle name="Normal 14" xfId="104" xr:uid="{E79986B1-14A4-4D61-8010-FD0C610F61AD}"/>
    <cellStyle name="Normal 15" xfId="105" xr:uid="{F59CA3ED-CDD7-40D9-BC68-F07449E92BCC}"/>
    <cellStyle name="Normal 16" xfId="107" xr:uid="{1C1CA7F1-A2BB-4E95-985C-0DD29685C957}"/>
    <cellStyle name="Normal 17" xfId="108" xr:uid="{8027932A-1087-4794-A98C-A8F05F9FB518}"/>
    <cellStyle name="Normal 18" xfId="110" xr:uid="{58716B3B-C915-4FDB-B816-93BB7F521EA2}"/>
    <cellStyle name="Normal 19" xfId="111" xr:uid="{47D426A4-E5D2-45CF-B6D5-EBD5E0C59D19}"/>
    <cellStyle name="Normal 2" xfId="54" xr:uid="{00000000-0005-0000-0000-000036000000}"/>
    <cellStyle name="Normal 2 2" xfId="55" xr:uid="{00000000-0005-0000-0000-000037000000}"/>
    <cellStyle name="Normal 2 2 2" xfId="102" xr:uid="{A5CFC249-0128-48C1-9D3D-54C075250AE4}"/>
    <cellStyle name="Normal 2 3" xfId="56" xr:uid="{00000000-0005-0000-0000-000038000000}"/>
    <cellStyle name="Normal 20" xfId="112" xr:uid="{98CF5CD0-B4DD-4D84-BC7D-4E411CD502DF}"/>
    <cellStyle name="Normal 21" xfId="113" xr:uid="{A70A687B-119E-46AE-A544-A7B84EC420FF}"/>
    <cellStyle name="Normal 22" xfId="114" xr:uid="{1DF9A460-8C8B-4F4B-BB7D-219910B3DB1E}"/>
    <cellStyle name="Normal 23" xfId="115" xr:uid="{AC750BBF-F404-4074-BBE3-FA247B2E4424}"/>
    <cellStyle name="Normal 24" xfId="116" xr:uid="{91E2A6E4-49BB-4A95-9E57-7CA5CDCB3A69}"/>
    <cellStyle name="Normal 25" xfId="117" xr:uid="{A1A321A9-41EA-4593-BC30-C8471DC92FE2}"/>
    <cellStyle name="Normal 26" xfId="118" xr:uid="{A7B9F56E-758B-43C3-8125-7CC203C227BF}"/>
    <cellStyle name="Normal 27" xfId="119" xr:uid="{5995A6CD-31EB-40EB-93FD-FF2693ACA8A1}"/>
    <cellStyle name="Normal 28" xfId="120" xr:uid="{0D4232A9-39E0-412C-AC0F-D3106E1B4520}"/>
    <cellStyle name="Normal 29" xfId="121" xr:uid="{D19DD324-EDA2-4690-B9DF-E24F842DDEF1}"/>
    <cellStyle name="Normal 3" xfId="57" xr:uid="{00000000-0005-0000-0000-000039000000}"/>
    <cellStyle name="Normal 3 2" xfId="58" xr:uid="{00000000-0005-0000-0000-00003A000000}"/>
    <cellStyle name="Normal 3 3" xfId="59" xr:uid="{00000000-0005-0000-0000-00003B000000}"/>
    <cellStyle name="Normal 3 4" xfId="60" xr:uid="{00000000-0005-0000-0000-00003C000000}"/>
    <cellStyle name="Normal 30" xfId="122" xr:uid="{539A1D43-13BC-469A-AB38-75AC3ECD1960}"/>
    <cellStyle name="Normal 31" xfId="123" xr:uid="{41DC66B5-5B82-4A55-8452-4E68DDC43EC6}"/>
    <cellStyle name="Normal 32" xfId="124" xr:uid="{F9B1E0B4-A6BD-4BE9-8034-32C0997B4778}"/>
    <cellStyle name="Normal 33" xfId="125" xr:uid="{AA5BF93F-BD2A-4040-9621-BA024A266DA6}"/>
    <cellStyle name="Normal 34" xfId="126" xr:uid="{FFBE9A07-9882-4595-B7FC-B5189927219D}"/>
    <cellStyle name="Normal 35" xfId="127" xr:uid="{41E929AF-8880-4E5C-9382-DD88E7D1D34E}"/>
    <cellStyle name="Normal 36" xfId="128" xr:uid="{A2AC6698-E775-4575-8F7A-8CDD11EE1ED4}"/>
    <cellStyle name="Normal 37" xfId="129" xr:uid="{F0FF51F2-0620-4CBB-8729-3860435C1077}"/>
    <cellStyle name="Normal 38" xfId="130" xr:uid="{00658068-0C34-4018-B5F3-B84D6F223E02}"/>
    <cellStyle name="Normal 39" xfId="131" xr:uid="{21F41F39-759A-40C6-9F73-F92619992B5B}"/>
    <cellStyle name="Normal 4" xfId="61" xr:uid="{00000000-0005-0000-0000-00003D000000}"/>
    <cellStyle name="Normal 4 2" xfId="62" xr:uid="{00000000-0005-0000-0000-00003E000000}"/>
    <cellStyle name="Normal 4 3" xfId="63" xr:uid="{00000000-0005-0000-0000-00003F000000}"/>
    <cellStyle name="Normal 4 4" xfId="64" xr:uid="{00000000-0005-0000-0000-000040000000}"/>
    <cellStyle name="Normal 40" xfId="132" xr:uid="{63E4EFE7-BCFD-431B-9AE6-3482FDADB66D}"/>
    <cellStyle name="Normal 41" xfId="133" xr:uid="{4A762FD9-0D2B-43CB-A88A-2EE81B8DC830}"/>
    <cellStyle name="Normal 42" xfId="134" xr:uid="{3D83F96B-47A0-4C18-A2C7-82C92346AD47}"/>
    <cellStyle name="Normal 43" xfId="135" xr:uid="{4C2B5C7F-455E-403B-9BC5-518556E8E90D}"/>
    <cellStyle name="Normal 44" xfId="136" xr:uid="{E3816913-7319-4891-9122-1C94C1ED21E7}"/>
    <cellStyle name="Normal 45" xfId="137" xr:uid="{C7FD31C8-7A87-4E16-9886-ACA3292EEBF9}"/>
    <cellStyle name="Normal 46" xfId="138" xr:uid="{5EF3542C-6457-480D-ABC0-0E74336B6528}"/>
    <cellStyle name="Normal 47" xfId="139" xr:uid="{D1420BDE-65D2-4EB1-9C59-DE3F90D8D049}"/>
    <cellStyle name="Normal 48" xfId="140" xr:uid="{E6A617D4-C26C-48E3-93F5-9BC45926311A}"/>
    <cellStyle name="Normal 49" xfId="141" xr:uid="{DE0E085B-C72B-481E-8B92-BD78138243FB}"/>
    <cellStyle name="Normal 5" xfId="65" xr:uid="{00000000-0005-0000-0000-000041000000}"/>
    <cellStyle name="Normal 5 2" xfId="66" xr:uid="{00000000-0005-0000-0000-000042000000}"/>
    <cellStyle name="Normal 5 3" xfId="67" xr:uid="{00000000-0005-0000-0000-000043000000}"/>
    <cellStyle name="Normal 50" xfId="142" xr:uid="{14D07DE8-FE96-4578-A5F2-9AB471352892}"/>
    <cellStyle name="Normal 51" xfId="143" xr:uid="{A29C23BB-6167-48C1-8B58-D471937CAC8D}"/>
    <cellStyle name="Normal 52" xfId="144" xr:uid="{797CEF5D-21F6-4F8F-A172-5FE912B8AE3D}"/>
    <cellStyle name="Normal 53" xfId="145" xr:uid="{D428D551-02D7-46E0-84E2-D86569327A6A}"/>
    <cellStyle name="Normal 54" xfId="146" xr:uid="{8E34268D-A772-4BB1-8DD4-120D659DB3F1}"/>
    <cellStyle name="Normal 55" xfId="147" xr:uid="{BFDA8394-549F-4084-BD43-42077C94886A}"/>
    <cellStyle name="Normal 56" xfId="148" xr:uid="{7D29CF2E-DD7D-44DE-9E93-4A59D65D4A61}"/>
    <cellStyle name="Normal 57" xfId="149" xr:uid="{62AB5E27-B0AC-4146-B864-99EC27D3903D}"/>
    <cellStyle name="Normal 58" xfId="150" xr:uid="{3DE76A45-7B09-4DA9-AB80-E713FD1DC4BB}"/>
    <cellStyle name="Normal 59" xfId="151" xr:uid="{B8700954-E08E-462A-B25E-53E079B18A8E}"/>
    <cellStyle name="Normal 6" xfId="68" xr:uid="{00000000-0005-0000-0000-000044000000}"/>
    <cellStyle name="Normal 6 2" xfId="69" xr:uid="{00000000-0005-0000-0000-000045000000}"/>
    <cellStyle name="Normal 6 3" xfId="70" xr:uid="{00000000-0005-0000-0000-000046000000}"/>
    <cellStyle name="Normal 60" xfId="152" xr:uid="{F8512BE4-8063-4F7A-9A3B-7BF80804D766}"/>
    <cellStyle name="Normal 61" xfId="153" xr:uid="{A5EB8B1C-2059-4426-B289-7F8FF5EB19B9}"/>
    <cellStyle name="Normal 62" xfId="154" xr:uid="{94EFB426-699B-46BD-AD75-1D8ED7668DCD}"/>
    <cellStyle name="Normal 63" xfId="155" xr:uid="{B7D89D09-E0C2-47CE-B9E6-7EBF8B50F69A}"/>
    <cellStyle name="Normal 64" xfId="156" xr:uid="{0724F055-D85A-4E0A-BD9A-E15085D0E7A4}"/>
    <cellStyle name="Normal 65" xfId="157" xr:uid="{799A6113-257C-44BB-977F-D40596175D36}"/>
    <cellStyle name="Normal 66" xfId="158" xr:uid="{00B39831-73C2-46F5-9FD6-162E6C876A12}"/>
    <cellStyle name="Normal 67" xfId="159" xr:uid="{52EFC48B-B472-442C-BD15-CFEC311964AD}"/>
    <cellStyle name="Normal 68" xfId="160" xr:uid="{9A8E0F97-BAEA-484D-AFE2-A3C22083D983}"/>
    <cellStyle name="Normal 69" xfId="161" xr:uid="{DAFAA923-5A03-4892-8450-9C6BEE5DFAEE}"/>
    <cellStyle name="Normal 7" xfId="71" xr:uid="{00000000-0005-0000-0000-000047000000}"/>
    <cellStyle name="Normal 7 2" xfId="72" xr:uid="{00000000-0005-0000-0000-000048000000}"/>
    <cellStyle name="Normal 7 3" xfId="73" xr:uid="{00000000-0005-0000-0000-000049000000}"/>
    <cellStyle name="Normal 70" xfId="162" xr:uid="{F9F3C5CA-39CD-4DD4-9E2B-88981BD43BD0}"/>
    <cellStyle name="Normal 71" xfId="164" xr:uid="{0BD0F36D-EF40-4B93-A11E-3C58F64E573E}"/>
    <cellStyle name="Normal 72" xfId="165" xr:uid="{608E46B9-8446-4D06-B0DA-9BE6E88519DC}"/>
    <cellStyle name="Normal 73" xfId="166" xr:uid="{B4790BD7-5A2E-46F9-A32E-B1519CE79CC0}"/>
    <cellStyle name="Normal 74" xfId="167" xr:uid="{F114AD06-3838-459D-B8FF-E43BCE151535}"/>
    <cellStyle name="Normal 75" xfId="168" xr:uid="{28331515-EC4A-45DD-A67D-DF9B0746DE08}"/>
    <cellStyle name="Normal 76" xfId="170" xr:uid="{10B679DC-1ADD-468F-B373-70ADFC542353}"/>
    <cellStyle name="Normal 77" xfId="171" xr:uid="{2EB5283C-48E0-4A51-AF70-3B4DF2537924}"/>
    <cellStyle name="Normal 78" xfId="172" xr:uid="{BEC79259-DBDE-4641-82B3-88A0459920D6}"/>
    <cellStyle name="Normal 79" xfId="174" xr:uid="{212874CA-230F-4528-9CC8-0BEEDEE76CF7}"/>
    <cellStyle name="Normal 8" xfId="74" xr:uid="{00000000-0005-0000-0000-00004A000000}"/>
    <cellStyle name="Normal 8 2" xfId="75" xr:uid="{00000000-0005-0000-0000-00004B000000}"/>
    <cellStyle name="Normal 8 3" xfId="76" xr:uid="{00000000-0005-0000-0000-00004C000000}"/>
    <cellStyle name="Normal 8 4" xfId="77" xr:uid="{00000000-0005-0000-0000-00004D000000}"/>
    <cellStyle name="Normal 80" xfId="175" xr:uid="{6F3F7EFF-800F-482A-9B2C-5D5C0F1295B1}"/>
    <cellStyle name="Normal 9" xfId="78" xr:uid="{00000000-0005-0000-0000-00004E000000}"/>
    <cellStyle name="Normal 9 2" xfId="79" xr:uid="{00000000-0005-0000-0000-00004F000000}"/>
    <cellStyle name="Normal 9 3" xfId="80" xr:uid="{00000000-0005-0000-0000-000050000000}"/>
    <cellStyle name="Porcentual 2" xfId="81" xr:uid="{00000000-0005-0000-0000-000051000000}"/>
    <cellStyle name="Porcentual 2 2" xfId="82" xr:uid="{00000000-0005-0000-0000-000052000000}"/>
    <cellStyle name="Priceheader" xfId="83" xr:uid="{00000000-0005-0000-0000-000053000000}"/>
    <cellStyle name="RM" xfId="84" xr:uid="{00000000-0005-0000-0000-00005400000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5</xdr:col>
      <xdr:colOff>514350</xdr:colOff>
      <xdr:row>7</xdr:row>
      <xdr:rowOff>142875</xdr:rowOff>
    </xdr:to>
    <xdr:pic>
      <xdr:nvPicPr>
        <xdr:cNvPr id="1932" name="Picture 1" descr="logoword">
          <a:extLst>
            <a:ext uri="{FF2B5EF4-FFF2-40B4-BE49-F238E27FC236}">
              <a16:creationId xmlns:a16="http://schemas.microsoft.com/office/drawing/2014/main" id="{00000000-0008-0000-0000-00008C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350" y="542925"/>
          <a:ext cx="1524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0</xdr:rowOff>
    </xdr:from>
    <xdr:to>
      <xdr:col>5</xdr:col>
      <xdr:colOff>514350</xdr:colOff>
      <xdr:row>7</xdr:row>
      <xdr:rowOff>142875</xdr:rowOff>
    </xdr:to>
    <xdr:pic>
      <xdr:nvPicPr>
        <xdr:cNvPr id="4806" name="Picture 1" descr="logoword">
          <a:extLst>
            <a:ext uri="{FF2B5EF4-FFF2-40B4-BE49-F238E27FC236}">
              <a16:creationId xmlns:a16="http://schemas.microsoft.com/office/drawing/2014/main" id="{00000000-0008-0000-0100-0000C6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350" y="542925"/>
          <a:ext cx="1524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992774a\PRECIOS\DOCUME~1\e0939709\CONFIG~1\Temp\precios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992774a\PRECIOS\Constancita\HOJA%20DIARIA\HD%202003\Hoja%20Diaria%20Nuev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0992774a\PRECIOS\MERYVENT\ZZZ.MERCA.GQ\MERCADEO\POLITICA%20DE%20PRECIOS\PRECIOS%20MARZO%202003\precios2002.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GESTI&#211;N\GRE_GPI%20PRECIOS\COMBUSTIBLES\Semanales\2024\01%20Enero\03%20-%20Semanales%20del%2016%20al%2022%20de%20enero%20de%202024.xlsx" TargetMode="External"/><Relationship Id="rId1" Type="http://schemas.openxmlformats.org/officeDocument/2006/relationships/externalLinkPath" Target="file:///D:\GESTI&#211;N\GRE_GPI%20PRECIOS\COMBUSTIBLES\Semanales\2024\01%20Enero\03%20-%20Semanales%20del%2016%20al%2022%20de%20enero%20de%202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GESTI&#211;N\GRE_GPI%20PRECIOS\COMBUSTIBLES\Semanales\2024\01%20Enero\05%20-%20Semanales%20del%2030%20enero%20al%2005%20de%20febrero%20de%202024.xlsx" TargetMode="External"/><Relationship Id="rId1" Type="http://schemas.openxmlformats.org/officeDocument/2006/relationships/externalLinkPath" Target="file:///D:\GESTI&#211;N\GRE_GPI%20PRECIOS\COMBUSTIBLES\Semanales\2024\01%20Enero\05%20-%20Semanales%20del%2030%20enero%20al%2005%20de%20febrero%20de%202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D:\GESTI&#211;N\GRE_GPI%20PRECIOS\COMBUSTIBLES\Semanales\2024\03_Marzo\14%20-%20Semanales%20del%2027%20marzo%20al%2001%20de%20abril%20de%202024.xlsx" TargetMode="External"/><Relationship Id="rId1" Type="http://schemas.openxmlformats.org/officeDocument/2006/relationships/externalLinkPath" Target="/GESTI&#211;N/GRE_GPI%20PRECIOS/COMBUSTIBLES/Semanales/2024/03_Marzo/14%20-%20Semanales%20del%2027%20marzo%20al%2001%20de%20abril%20d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DATOS"/>
      <sheetName val="ENE_JUN"/>
      <sheetName val="Puntos"/>
      <sheetName val="General"/>
      <sheetName val="Enero-2010"/>
      <sheetName val="Febrero-2010"/>
      <sheetName val="Marzo-2010"/>
      <sheetName val="PYGUPT"/>
      <sheetName val="TABLAS"/>
      <sheetName val="TABLA #13"/>
      <sheetName val="Enero"/>
      <sheetName val="desglose"/>
      <sheetName val="Enero2010"/>
      <sheetName val="Inputs"/>
      <sheetName val="P50_JUL"/>
      <sheetName val="VENTAS"/>
      <sheetName val="PRECIOS DE COMPRA VENTA"/>
      <sheetName val="CRUDOS MES EVALUADO"/>
      <sheetName val="COMPRA MATERIA PRIMA"/>
      <sheetName val="COSTOS DE TRANSPORTE"/>
      <sheetName val="TRANSFERENCIAS"/>
      <sheetName val="INGJUL09"/>
      <sheetName val="Material"/>
      <sheetName val="ENERO-2013"/>
      <sheetName val="ENERO-2013 (PRUEB EXTENSAS)"/>
      <sheetName val="EP RUs"/>
      <sheetName val="Synth.  zone &quot;E0&quot; 02"/>
      <sheetName val="Z_mantto"/>
      <sheetName val="Aviso_1"/>
      <sheetName val="Aviso_2"/>
      <sheetName val="Factor_A"/>
      <sheetName val="San_Andrés"/>
      <sheetName val="Vol Lub Mes"/>
      <sheetName val="Vol Avi Mes"/>
      <sheetName val="DATOS_PI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sheetName val="WS CLEAN"/>
      <sheetName val="RICS NUEVA HOJA DIARIA"/>
      <sheetName val="HOJA DIARIA NUEVA"/>
      <sheetName val="Informe Semanal 1"/>
      <sheetName val="Informe Semanal"/>
      <sheetName val="BASE"/>
      <sheetName val="PRECIOS"/>
      <sheetName val="MARGEN"/>
      <sheetName val="Tabla"/>
      <sheetName val="PRE"/>
      <sheetName val="VOL"/>
      <sheetName val="Index"/>
      <sheetName val="Hoja3"/>
      <sheetName val="Variables"/>
      <sheetName val="Equipment List Oficial"/>
      <sheetName val="BD_Consolidada_OK."/>
      <sheetName val="PYGMIL1Q"/>
      <sheetName val="Hoja1"/>
      <sheetName val="CALIDAD"/>
      <sheetName val="TABLA 6"/>
      <sheetName val="Hoja 1 "/>
      <sheetName val="Recursos"/>
      <sheetName val="DATOS"/>
      <sheetName val="EQUIPOS"/>
      <sheetName val="WRut"/>
      <sheetName val="Evaluadores"/>
      <sheetName val="TARIF2002"/>
      <sheetName val="WS_CLEAN"/>
      <sheetName val="RICS_NUEVA_HOJA_DIARIA"/>
      <sheetName val="HOJA_DIARIA_NUEVA"/>
      <sheetName val="Prog"/>
      <sheetName val="VTAEXGRIN"/>
      <sheetName val="VTASGRINNAL"/>
      <sheetName val="Datos de entrada"/>
      <sheetName val="Supuestos"/>
    </sheetNames>
    <sheetDataSet>
      <sheetData sheetId="0"/>
      <sheetData sheetId="1"/>
      <sheetData sheetId="2"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U2" t="str">
            <v>REUTERS</v>
          </cell>
          <cell r="V2" t="str">
            <v>REUTERS</v>
          </cell>
        </row>
        <row r="3">
          <cell r="B3" t="str">
            <v>PROPANO</v>
          </cell>
          <cell r="C3" t="str">
            <v>BUTANO</v>
          </cell>
          <cell r="D3" t="str">
            <v>UNL87</v>
          </cell>
          <cell r="E3" t="str">
            <v>UNL93</v>
          </cell>
          <cell r="F3" t="str">
            <v>WS</v>
          </cell>
          <cell r="G3" t="str">
            <v>NAFTA</v>
          </cell>
          <cell r="H3" t="str">
            <v>JET54</v>
          </cell>
          <cell r="I3" t="str">
            <v>DIESEL</v>
          </cell>
          <cell r="J3" t="str">
            <v xml:space="preserve">FUEL OIL </v>
          </cell>
          <cell r="K3" t="str">
            <v>Cusiana</v>
          </cell>
          <cell r="L3" t="str">
            <v>WTI mes1</v>
          </cell>
          <cell r="M3" t="str">
            <v>WTI mes1</v>
          </cell>
          <cell r="N3" t="str">
            <v>CAÑO</v>
          </cell>
          <cell r="O3" t="str">
            <v>Dated</v>
          </cell>
          <cell r="P3" t="str">
            <v>WTI 2nd</v>
          </cell>
          <cell r="Q3" t="str">
            <v>Vasconia</v>
          </cell>
          <cell r="R3" t="str">
            <v>No. 2 USGC</v>
          </cell>
          <cell r="S3" t="str">
            <v>No.6 1% S</v>
          </cell>
          <cell r="T3" t="str">
            <v xml:space="preserve">No.6 3%S </v>
          </cell>
          <cell r="U3" t="str">
            <v>FLETE 70 DWT</v>
          </cell>
          <cell r="V3" t="str">
            <v>FLETE 50 DWT</v>
          </cell>
          <cell r="W3" t="str">
            <v xml:space="preserve">NO.6  0.3% S </v>
          </cell>
          <cell r="X3" t="str">
            <v>UNL87</v>
          </cell>
          <cell r="Y3" t="str">
            <v>UNL93</v>
          </cell>
        </row>
        <row r="4">
          <cell r="B4" t="str">
            <v>Mt.Belvieu</v>
          </cell>
          <cell r="C4" t="str">
            <v>Mt.Belvieu</v>
          </cell>
          <cell r="D4" t="str">
            <v>USGC</v>
          </cell>
          <cell r="E4" t="str">
            <v>USGC</v>
          </cell>
          <cell r="F4" t="str">
            <v>CLEAN</v>
          </cell>
          <cell r="G4" t="str">
            <v>USGC</v>
          </cell>
          <cell r="H4" t="str">
            <v>USGC</v>
          </cell>
          <cell r="I4" t="str">
            <v>USGC</v>
          </cell>
          <cell r="J4" t="str">
            <v xml:space="preserve"> NY 1%S</v>
          </cell>
          <cell r="L4" t="str">
            <v>Cushing</v>
          </cell>
          <cell r="M4" t="str">
            <v xml:space="preserve"> NYMEX</v>
          </cell>
          <cell r="N4" t="str">
            <v>LIMON</v>
          </cell>
          <cell r="O4" t="str">
            <v>Brent</v>
          </cell>
          <cell r="P4" t="str">
            <v>Month</v>
          </cell>
          <cell r="R4" t="str">
            <v>LS</v>
          </cell>
          <cell r="S4" t="str">
            <v>USGC</v>
          </cell>
          <cell r="T4" t="str">
            <v>USGC</v>
          </cell>
          <cell r="U4" t="str">
            <v>USGC</v>
          </cell>
          <cell r="V4" t="str">
            <v>USAC</v>
          </cell>
          <cell r="W4" t="str">
            <v>NY</v>
          </cell>
          <cell r="X4" t="str">
            <v>9 RVP USGC</v>
          </cell>
          <cell r="Y4" t="str">
            <v>9 RVP USGC</v>
          </cell>
        </row>
        <row r="5">
          <cell r="B5" t="str">
            <v>PMAAY00</v>
          </cell>
          <cell r="C5" t="str">
            <v>PMAAI00</v>
          </cell>
          <cell r="D5" t="str">
            <v>PGACU00</v>
          </cell>
          <cell r="E5" t="str">
            <v>PGAIX00</v>
          </cell>
          <cell r="F5" t="str">
            <v>PFACC10</v>
          </cell>
          <cell r="G5" t="str">
            <v>PAAAC00</v>
          </cell>
          <cell r="H5" t="str">
            <v>PJABM00</v>
          </cell>
          <cell r="I5" t="str">
            <v>POAEE00</v>
          </cell>
          <cell r="J5" t="str">
            <v>PUAAO00</v>
          </cell>
          <cell r="K5" t="str">
            <v>PCAGL00</v>
          </cell>
          <cell r="L5" t="str">
            <v>PCACG00</v>
          </cell>
          <cell r="M5" t="str">
            <v>CLc1</v>
          </cell>
          <cell r="N5" t="str">
            <v>PCADM00</v>
          </cell>
          <cell r="O5" t="str">
            <v>PCAAS00</v>
          </cell>
          <cell r="P5" t="str">
            <v>PCACH00</v>
          </cell>
          <cell r="Q5" t="str">
            <v>PCAGI00</v>
          </cell>
          <cell r="R5" t="str">
            <v>POAES00</v>
          </cell>
          <cell r="S5" t="str">
            <v>PUAAI00</v>
          </cell>
          <cell r="T5" t="str">
            <v>PUAFZ00</v>
          </cell>
          <cell r="U5" t="str">
            <v>DFRT-CAR-US-FO</v>
          </cell>
          <cell r="V5" t="str">
            <v>DFRT-CAR-US</v>
          </cell>
          <cell r="W5" t="str">
            <v>PUAAE00</v>
          </cell>
          <cell r="X5" t="str">
            <v>PGAAC00</v>
          </cell>
          <cell r="Y5" t="str">
            <v>PGAJF00</v>
          </cell>
        </row>
        <row r="6">
          <cell r="A6" t="str">
            <v>Time stamp</v>
          </cell>
          <cell r="B6" t="str">
            <v>CLOSE</v>
          </cell>
          <cell r="C6" t="str">
            <v>CLOSE</v>
          </cell>
          <cell r="D6" t="str">
            <v>CLOSE</v>
          </cell>
          <cell r="E6" t="str">
            <v>CLOSE</v>
          </cell>
          <cell r="F6" t="str">
            <v>CLOSE</v>
          </cell>
          <cell r="G6" t="str">
            <v>CLOSE</v>
          </cell>
          <cell r="H6" t="str">
            <v>CLOSE</v>
          </cell>
          <cell r="I6" t="str">
            <v>CLOSE</v>
          </cell>
          <cell r="J6" t="str">
            <v>CLOSE</v>
          </cell>
          <cell r="K6" t="str">
            <v>CLOSE</v>
          </cell>
          <cell r="L6" t="str">
            <v>CLOSE</v>
          </cell>
          <cell r="M6" t="str">
            <v>CLOSE</v>
          </cell>
          <cell r="N6" t="str">
            <v>CLOSE</v>
          </cell>
          <cell r="O6" t="str">
            <v>CLOSE</v>
          </cell>
          <cell r="P6" t="str">
            <v>CLOSE</v>
          </cell>
          <cell r="Q6" t="str">
            <v>CLOSE</v>
          </cell>
          <cell r="R6" t="str">
            <v>CLOSE</v>
          </cell>
          <cell r="S6" t="str">
            <v>CLOSE</v>
          </cell>
          <cell r="T6" t="str">
            <v>CLOSE</v>
          </cell>
          <cell r="U6" t="str">
            <v>CLOSE</v>
          </cell>
          <cell r="V6" t="str">
            <v>CLOSE</v>
          </cell>
          <cell r="W6" t="str">
            <v>CLOSE</v>
          </cell>
          <cell r="X6" t="str">
            <v>CLOSE</v>
          </cell>
          <cell r="Y6" t="str">
            <v>CLOSE</v>
          </cell>
        </row>
        <row r="7">
          <cell r="A7">
            <v>37642</v>
          </cell>
          <cell r="B7">
            <v>59.625</v>
          </cell>
          <cell r="C7">
            <v>76.75</v>
          </cell>
          <cell r="D7">
            <v>87.625</v>
          </cell>
          <cell r="E7">
            <v>92</v>
          </cell>
          <cell r="F7">
            <v>245</v>
          </cell>
          <cell r="G7">
            <v>88.125</v>
          </cell>
          <cell r="H7">
            <v>87.724999999999895</v>
          </cell>
          <cell r="I7">
            <v>87.4</v>
          </cell>
          <cell r="J7">
            <v>32.274999999999999</v>
          </cell>
          <cell r="K7">
            <v>34.185000000000002</v>
          </cell>
          <cell r="L7">
            <v>34.31</v>
          </cell>
          <cell r="M7">
            <v>34.61</v>
          </cell>
          <cell r="N7">
            <v>31.635000000000002</v>
          </cell>
          <cell r="O7">
            <v>31.54</v>
          </cell>
          <cell r="P7">
            <v>32.96</v>
          </cell>
          <cell r="Q7">
            <v>31.234999999999999</v>
          </cell>
          <cell r="R7">
            <v>87.5</v>
          </cell>
          <cell r="S7">
            <v>31.75</v>
          </cell>
          <cell r="T7">
            <v>31.25</v>
          </cell>
          <cell r="U7">
            <v>105</v>
          </cell>
          <cell r="V7">
            <v>181.5</v>
          </cell>
          <cell r="W7">
            <v>38.375</v>
          </cell>
        </row>
        <row r="8">
          <cell r="A8">
            <v>37917</v>
          </cell>
          <cell r="B8">
            <v>55.25</v>
          </cell>
          <cell r="C8">
            <v>71.5</v>
          </cell>
          <cell r="D8">
            <v>82.2</v>
          </cell>
          <cell r="E8">
            <v>88.2</v>
          </cell>
          <cell r="F8">
            <v>240</v>
          </cell>
          <cell r="G8">
            <v>80.2</v>
          </cell>
          <cell r="H8">
            <v>82.849999999999895</v>
          </cell>
          <cell r="I8">
            <v>80.349999999999895</v>
          </cell>
          <cell r="J8">
            <v>25.824999999999999</v>
          </cell>
          <cell r="K8">
            <v>30.385000000000002</v>
          </cell>
          <cell r="L8">
            <v>30.13</v>
          </cell>
          <cell r="M8">
            <v>30.3</v>
          </cell>
          <cell r="N8">
            <v>28.085000000000001</v>
          </cell>
          <cell r="O8">
            <v>29.45</v>
          </cell>
          <cell r="P8">
            <v>30.31</v>
          </cell>
          <cell r="Q8">
            <v>27.385000000000002</v>
          </cell>
          <cell r="R8">
            <v>81.75</v>
          </cell>
          <cell r="S8">
            <v>28.625</v>
          </cell>
          <cell r="T8">
            <v>23.9</v>
          </cell>
          <cell r="U8">
            <v>155</v>
          </cell>
          <cell r="V8">
            <v>350</v>
          </cell>
          <cell r="W8">
            <v>30.375</v>
          </cell>
          <cell r="X8">
            <v>90.15</v>
          </cell>
          <cell r="Y8">
            <v>102.9</v>
          </cell>
        </row>
        <row r="9">
          <cell r="A9">
            <v>37916</v>
          </cell>
          <cell r="B9">
            <v>55</v>
          </cell>
          <cell r="C9">
            <v>71.125</v>
          </cell>
          <cell r="D9">
            <v>79.400000000000006</v>
          </cell>
          <cell r="E9">
            <v>85.4</v>
          </cell>
          <cell r="F9">
            <v>240</v>
          </cell>
          <cell r="G9">
            <v>79.400000000000006</v>
          </cell>
          <cell r="H9">
            <v>81.599999999999895</v>
          </cell>
          <cell r="I9">
            <v>79.099999999999895</v>
          </cell>
          <cell r="J9">
            <v>25.625</v>
          </cell>
          <cell r="K9">
            <v>29.965</v>
          </cell>
          <cell r="L9">
            <v>29.704999999999998</v>
          </cell>
          <cell r="M9">
            <v>29.92</v>
          </cell>
          <cell r="N9">
            <v>27.69</v>
          </cell>
          <cell r="O9">
            <v>29.395</v>
          </cell>
          <cell r="P9">
            <v>29.89</v>
          </cell>
          <cell r="Q9">
            <v>26.965</v>
          </cell>
          <cell r="R9">
            <v>80.5</v>
          </cell>
          <cell r="S9">
            <v>28.5</v>
          </cell>
          <cell r="T9">
            <v>23.875</v>
          </cell>
          <cell r="U9">
            <v>155</v>
          </cell>
          <cell r="V9">
            <v>375</v>
          </cell>
          <cell r="W9">
            <v>30.375</v>
          </cell>
          <cell r="X9">
            <v>91.15</v>
          </cell>
          <cell r="Y9">
            <v>102.15</v>
          </cell>
        </row>
        <row r="10">
          <cell r="A10">
            <v>37915</v>
          </cell>
          <cell r="B10">
            <v>55.125</v>
          </cell>
          <cell r="C10">
            <v>71</v>
          </cell>
          <cell r="D10">
            <v>82.775000000000006</v>
          </cell>
          <cell r="E10">
            <v>89.525000000000006</v>
          </cell>
          <cell r="F10">
            <v>240</v>
          </cell>
          <cell r="G10">
            <v>82.775000000000006</v>
          </cell>
          <cell r="H10">
            <v>82.674999999999997</v>
          </cell>
          <cell r="I10">
            <v>79.875</v>
          </cell>
          <cell r="J10">
            <v>25.625</v>
          </cell>
          <cell r="K10">
            <v>30.454999999999998</v>
          </cell>
          <cell r="L10">
            <v>30.08</v>
          </cell>
          <cell r="M10">
            <v>30.18</v>
          </cell>
          <cell r="N10">
            <v>28.105</v>
          </cell>
          <cell r="O10">
            <v>29.684999999999999</v>
          </cell>
          <cell r="P10">
            <v>30.28</v>
          </cell>
          <cell r="Q10">
            <v>27.655000000000001</v>
          </cell>
          <cell r="R10">
            <v>81.424999999999997</v>
          </cell>
          <cell r="S10">
            <v>28.5</v>
          </cell>
          <cell r="T10">
            <v>24.625</v>
          </cell>
          <cell r="U10">
            <v>170</v>
          </cell>
          <cell r="V10">
            <v>360</v>
          </cell>
          <cell r="W10">
            <v>30.5</v>
          </cell>
          <cell r="X10">
            <v>90.724999999999895</v>
          </cell>
          <cell r="Y10">
            <v>100.72499999999999</v>
          </cell>
        </row>
        <row r="11">
          <cell r="A11">
            <v>37914</v>
          </cell>
          <cell r="B11">
            <v>54.875</v>
          </cell>
          <cell r="C11">
            <v>70.25</v>
          </cell>
          <cell r="D11">
            <v>83.5</v>
          </cell>
          <cell r="E11">
            <v>91</v>
          </cell>
          <cell r="F11">
            <v>240</v>
          </cell>
          <cell r="G11">
            <v>83.5</v>
          </cell>
          <cell r="H11">
            <v>82.3</v>
          </cell>
          <cell r="I11">
            <v>79.5</v>
          </cell>
          <cell r="J11">
            <v>25.625</v>
          </cell>
          <cell r="K11">
            <v>30.55</v>
          </cell>
          <cell r="L11">
            <v>30.324999999999999</v>
          </cell>
          <cell r="M11">
            <v>30.35</v>
          </cell>
          <cell r="N11">
            <v>28.3</v>
          </cell>
          <cell r="O11">
            <v>29.785</v>
          </cell>
          <cell r="P11">
            <v>30.375</v>
          </cell>
          <cell r="Q11">
            <v>27.85</v>
          </cell>
          <cell r="R11">
            <v>81.075000000000003</v>
          </cell>
          <cell r="S11">
            <v>28.5</v>
          </cell>
          <cell r="T11">
            <v>24.75</v>
          </cell>
          <cell r="U11">
            <v>215</v>
          </cell>
          <cell r="V11">
            <v>365</v>
          </cell>
          <cell r="W11">
            <v>30.5</v>
          </cell>
          <cell r="X11">
            <v>87.349999999999895</v>
          </cell>
          <cell r="Y11">
            <v>99.349999999999895</v>
          </cell>
        </row>
        <row r="12">
          <cell r="A12">
            <v>37911</v>
          </cell>
          <cell r="B12">
            <v>55.875</v>
          </cell>
          <cell r="C12">
            <v>71.125</v>
          </cell>
          <cell r="D12">
            <v>82.95</v>
          </cell>
          <cell r="E12">
            <v>90.2</v>
          </cell>
          <cell r="F12">
            <v>240</v>
          </cell>
          <cell r="G12">
            <v>82.95</v>
          </cell>
          <cell r="H12">
            <v>83.075000000000003</v>
          </cell>
          <cell r="I12">
            <v>80.349999999999895</v>
          </cell>
          <cell r="J12">
            <v>25.95</v>
          </cell>
          <cell r="K12">
            <v>30.835000000000001</v>
          </cell>
          <cell r="L12">
            <v>30.63</v>
          </cell>
          <cell r="M12">
            <v>30.68</v>
          </cell>
          <cell r="N12">
            <v>28.585000000000001</v>
          </cell>
          <cell r="O12">
            <v>29.704999999999998</v>
          </cell>
          <cell r="P12">
            <v>30.66</v>
          </cell>
          <cell r="Q12">
            <v>28.135000000000002</v>
          </cell>
          <cell r="R12">
            <v>82.075000000000003</v>
          </cell>
          <cell r="S12">
            <v>28.5</v>
          </cell>
          <cell r="T12">
            <v>24.75</v>
          </cell>
          <cell r="U12">
            <v>245</v>
          </cell>
          <cell r="V12">
            <v>365</v>
          </cell>
          <cell r="W12">
            <v>30.625</v>
          </cell>
          <cell r="X12">
            <v>84.45</v>
          </cell>
          <cell r="Y12">
            <v>93.45</v>
          </cell>
        </row>
        <row r="13">
          <cell r="A13">
            <v>37910</v>
          </cell>
          <cell r="B13">
            <v>57.625</v>
          </cell>
          <cell r="C13">
            <v>72.625</v>
          </cell>
          <cell r="D13">
            <v>85.474999999999895</v>
          </cell>
          <cell r="E13">
            <v>92.974999999999895</v>
          </cell>
          <cell r="F13">
            <v>240</v>
          </cell>
          <cell r="G13">
            <v>83.474999999999895</v>
          </cell>
          <cell r="H13">
            <v>86.125</v>
          </cell>
          <cell r="I13">
            <v>83.5</v>
          </cell>
          <cell r="J13">
            <v>26.975000000000001</v>
          </cell>
          <cell r="K13">
            <v>31.695</v>
          </cell>
          <cell r="L13">
            <v>31.45</v>
          </cell>
          <cell r="M13">
            <v>31.54</v>
          </cell>
          <cell r="N13">
            <v>29.445</v>
          </cell>
          <cell r="O13">
            <v>31.094999999999999</v>
          </cell>
          <cell r="P13">
            <v>31.52</v>
          </cell>
          <cell r="Q13">
            <v>29.045000000000002</v>
          </cell>
          <cell r="R13">
            <v>85.125</v>
          </cell>
          <cell r="S13">
            <v>28.5</v>
          </cell>
          <cell r="T13">
            <v>25.5</v>
          </cell>
          <cell r="U13">
            <v>280</v>
          </cell>
          <cell r="V13">
            <v>365</v>
          </cell>
          <cell r="W13">
            <v>30.975000000000001</v>
          </cell>
          <cell r="X13">
            <v>83.599999999999895</v>
          </cell>
          <cell r="Y13">
            <v>92.599999999999895</v>
          </cell>
        </row>
        <row r="14">
          <cell r="A14">
            <v>37909</v>
          </cell>
          <cell r="B14">
            <v>57.75</v>
          </cell>
          <cell r="C14">
            <v>72</v>
          </cell>
          <cell r="D14">
            <v>86.775000000000006</v>
          </cell>
          <cell r="E14">
            <v>95.025000000000006</v>
          </cell>
          <cell r="F14">
            <v>240</v>
          </cell>
          <cell r="G14">
            <v>84.775000000000006</v>
          </cell>
          <cell r="H14">
            <v>86.775000000000006</v>
          </cell>
          <cell r="I14">
            <v>84.25</v>
          </cell>
          <cell r="J14">
            <v>27.324999999999999</v>
          </cell>
          <cell r="K14">
            <v>31.914999999999999</v>
          </cell>
          <cell r="L14">
            <v>31.73</v>
          </cell>
          <cell r="M14">
            <v>31.77</v>
          </cell>
          <cell r="N14">
            <v>29.715</v>
          </cell>
          <cell r="O14">
            <v>31.225000000000001</v>
          </cell>
          <cell r="P14">
            <v>31.79</v>
          </cell>
          <cell r="Q14">
            <v>29.265000000000001</v>
          </cell>
          <cell r="R14">
            <v>85.825000000000003</v>
          </cell>
          <cell r="S14">
            <v>28.125</v>
          </cell>
          <cell r="T14">
            <v>25.75</v>
          </cell>
          <cell r="U14">
            <v>302</v>
          </cell>
          <cell r="V14">
            <v>390</v>
          </cell>
          <cell r="W14">
            <v>31.125</v>
          </cell>
          <cell r="X14">
            <v>82.224999999999895</v>
          </cell>
          <cell r="Y14">
            <v>91.224999999999895</v>
          </cell>
        </row>
        <row r="15">
          <cell r="A15">
            <v>37908</v>
          </cell>
          <cell r="B15">
            <v>57.75</v>
          </cell>
          <cell r="C15">
            <v>72.125</v>
          </cell>
          <cell r="D15">
            <v>88.325000000000003</v>
          </cell>
          <cell r="E15">
            <v>96.575000000000003</v>
          </cell>
          <cell r="F15">
            <v>240</v>
          </cell>
          <cell r="G15">
            <v>86.325000000000003</v>
          </cell>
          <cell r="H15">
            <v>87.099999999999895</v>
          </cell>
          <cell r="I15">
            <v>84.575000000000003</v>
          </cell>
          <cell r="J15">
            <v>27.475000000000001</v>
          </cell>
          <cell r="K15">
            <v>31.925000000000001</v>
          </cell>
          <cell r="L15">
            <v>31.75</v>
          </cell>
          <cell r="M15">
            <v>31.82</v>
          </cell>
          <cell r="N15">
            <v>29.725000000000001</v>
          </cell>
          <cell r="O15">
            <v>31.53</v>
          </cell>
          <cell r="P15">
            <v>31.8</v>
          </cell>
          <cell r="Q15">
            <v>29.274999999999999</v>
          </cell>
          <cell r="R15">
            <v>86.375</v>
          </cell>
          <cell r="S15">
            <v>28.125</v>
          </cell>
          <cell r="T15">
            <v>25.75</v>
          </cell>
          <cell r="U15">
            <v>325</v>
          </cell>
          <cell r="V15">
            <v>390</v>
          </cell>
          <cell r="W15">
            <v>31.125</v>
          </cell>
          <cell r="X15">
            <v>84</v>
          </cell>
          <cell r="Y15">
            <v>93</v>
          </cell>
        </row>
        <row r="16">
          <cell r="A16">
            <v>37907</v>
          </cell>
          <cell r="B16">
            <v>57.875</v>
          </cell>
          <cell r="C16">
            <v>72.25</v>
          </cell>
          <cell r="D16">
            <v>87.7</v>
          </cell>
          <cell r="E16">
            <v>95.95</v>
          </cell>
          <cell r="F16">
            <v>240</v>
          </cell>
          <cell r="G16">
            <v>83.7</v>
          </cell>
          <cell r="H16">
            <v>87.099999999999895</v>
          </cell>
          <cell r="I16">
            <v>84.45</v>
          </cell>
          <cell r="J16">
            <v>27.475000000000001</v>
          </cell>
          <cell r="K16">
            <v>32.145000000000003</v>
          </cell>
          <cell r="L16">
            <v>31.91</v>
          </cell>
          <cell r="M16">
            <v>31.95</v>
          </cell>
          <cell r="N16">
            <v>29.795000000000002</v>
          </cell>
          <cell r="O16">
            <v>31.234999999999999</v>
          </cell>
          <cell r="P16">
            <v>32.020000000000003</v>
          </cell>
          <cell r="Q16">
            <v>29.495000000000001</v>
          </cell>
          <cell r="R16">
            <v>86.424999999999997</v>
          </cell>
          <cell r="S16">
            <v>28.125</v>
          </cell>
          <cell r="T16">
            <v>25.625</v>
          </cell>
          <cell r="U16">
            <v>340</v>
          </cell>
          <cell r="V16">
            <v>390</v>
          </cell>
          <cell r="W16">
            <v>30.875</v>
          </cell>
          <cell r="X16">
            <v>93.174999999999997</v>
          </cell>
          <cell r="Y16">
            <v>102.175</v>
          </cell>
        </row>
        <row r="17">
          <cell r="A17">
            <v>37904</v>
          </cell>
          <cell r="B17">
            <v>58.625</v>
          </cell>
          <cell r="C17">
            <v>73.75</v>
          </cell>
          <cell r="D17">
            <v>89.55</v>
          </cell>
          <cell r="E17">
            <v>97.8</v>
          </cell>
          <cell r="F17">
            <v>235</v>
          </cell>
          <cell r="G17">
            <v>87.55</v>
          </cell>
          <cell r="H17">
            <v>88.025000000000006</v>
          </cell>
          <cell r="I17">
            <v>85.4</v>
          </cell>
          <cell r="J17">
            <v>27.375</v>
          </cell>
          <cell r="K17">
            <v>31.95</v>
          </cell>
          <cell r="L17">
            <v>32.045000000000002</v>
          </cell>
          <cell r="M17">
            <v>31.97</v>
          </cell>
          <cell r="N17">
            <v>29.8</v>
          </cell>
          <cell r="O17">
            <v>32.090000000000003</v>
          </cell>
          <cell r="P17">
            <v>32.024999999999999</v>
          </cell>
          <cell r="Q17">
            <v>29.45</v>
          </cell>
          <cell r="R17">
            <v>87.45</v>
          </cell>
          <cell r="S17">
            <v>28.125</v>
          </cell>
          <cell r="T17">
            <v>26</v>
          </cell>
          <cell r="U17">
            <v>340</v>
          </cell>
          <cell r="V17">
            <v>400</v>
          </cell>
          <cell r="W17">
            <v>30.375</v>
          </cell>
          <cell r="X17">
            <v>91.424999999999997</v>
          </cell>
          <cell r="Y17">
            <v>99.424999999999997</v>
          </cell>
        </row>
        <row r="18">
          <cell r="A18">
            <v>37903</v>
          </cell>
          <cell r="B18">
            <v>58</v>
          </cell>
          <cell r="C18">
            <v>72.125</v>
          </cell>
          <cell r="D18">
            <v>89.65</v>
          </cell>
          <cell r="E18">
            <v>98.275000000000006</v>
          </cell>
          <cell r="F18">
            <v>235</v>
          </cell>
          <cell r="G18">
            <v>86.65</v>
          </cell>
          <cell r="H18">
            <v>85.525000000000006</v>
          </cell>
          <cell r="I18">
            <v>82.525000000000006</v>
          </cell>
          <cell r="J18">
            <v>26.25</v>
          </cell>
          <cell r="K18">
            <v>30.934999999999999</v>
          </cell>
          <cell r="L18">
            <v>31.01</v>
          </cell>
          <cell r="M18">
            <v>31.01</v>
          </cell>
          <cell r="N18">
            <v>28.835000000000001</v>
          </cell>
          <cell r="O18">
            <v>30.36</v>
          </cell>
          <cell r="P18">
            <v>31.06</v>
          </cell>
          <cell r="Q18">
            <v>28.434999999999999</v>
          </cell>
          <cell r="R18">
            <v>84.599999999999895</v>
          </cell>
          <cell r="S18">
            <v>26.875</v>
          </cell>
          <cell r="T18">
            <v>24.75</v>
          </cell>
          <cell r="U18">
            <v>365</v>
          </cell>
          <cell r="V18">
            <v>400</v>
          </cell>
          <cell r="W18">
            <v>30.125</v>
          </cell>
          <cell r="X18">
            <v>89.825000000000003</v>
          </cell>
          <cell r="Y18">
            <v>97.825000000000003</v>
          </cell>
        </row>
        <row r="19">
          <cell r="A19">
            <v>37902</v>
          </cell>
          <cell r="B19">
            <v>56.75</v>
          </cell>
          <cell r="C19">
            <v>68.625</v>
          </cell>
          <cell r="D19">
            <v>83.849999999999895</v>
          </cell>
          <cell r="E19">
            <v>91.724999999999895</v>
          </cell>
          <cell r="F19">
            <v>235</v>
          </cell>
          <cell r="G19">
            <v>81.849999999999895</v>
          </cell>
          <cell r="H19">
            <v>81.325000000000003</v>
          </cell>
          <cell r="I19">
            <v>78.5</v>
          </cell>
          <cell r="J19">
            <v>25.75</v>
          </cell>
          <cell r="K19">
            <v>29.68</v>
          </cell>
          <cell r="L19">
            <v>29.77</v>
          </cell>
          <cell r="M19">
            <v>29.81</v>
          </cell>
          <cell r="N19">
            <v>27.63</v>
          </cell>
          <cell r="O19">
            <v>29.18</v>
          </cell>
          <cell r="P19">
            <v>29.855</v>
          </cell>
          <cell r="Q19">
            <v>27.13</v>
          </cell>
          <cell r="R19">
            <v>80.7</v>
          </cell>
          <cell r="S19">
            <v>26.375</v>
          </cell>
          <cell r="T19">
            <v>23.875</v>
          </cell>
          <cell r="U19">
            <v>380</v>
          </cell>
          <cell r="V19">
            <v>400</v>
          </cell>
          <cell r="W19">
            <v>29.375</v>
          </cell>
          <cell r="X19">
            <v>94.375</v>
          </cell>
          <cell r="Y19">
            <v>102.875</v>
          </cell>
        </row>
        <row r="20">
          <cell r="A20">
            <v>37901</v>
          </cell>
          <cell r="B20">
            <v>54.75</v>
          </cell>
          <cell r="C20">
            <v>67.25</v>
          </cell>
          <cell r="D20">
            <v>84.724999999999895</v>
          </cell>
          <cell r="E20">
            <v>91.474999999999895</v>
          </cell>
          <cell r="F20">
            <v>235</v>
          </cell>
          <cell r="G20">
            <v>79.724999999999895</v>
          </cell>
          <cell r="H20">
            <v>82.025000000000006</v>
          </cell>
          <cell r="I20">
            <v>79.3</v>
          </cell>
          <cell r="J20">
            <v>25.75</v>
          </cell>
          <cell r="K20">
            <v>30.15</v>
          </cell>
          <cell r="L20">
            <v>30.37</v>
          </cell>
          <cell r="M20">
            <v>30.41</v>
          </cell>
          <cell r="N20">
            <v>28.1</v>
          </cell>
          <cell r="O20">
            <v>29.545000000000002</v>
          </cell>
          <cell r="P20">
            <v>30.324999999999999</v>
          </cell>
          <cell r="Q20">
            <v>27.6</v>
          </cell>
          <cell r="R20">
            <v>81</v>
          </cell>
          <cell r="S20">
            <v>26.375</v>
          </cell>
          <cell r="T20">
            <v>24.15</v>
          </cell>
          <cell r="U20">
            <v>385</v>
          </cell>
          <cell r="V20">
            <v>400</v>
          </cell>
          <cell r="W20">
            <v>29.375</v>
          </cell>
          <cell r="X20">
            <v>100.22499999999999</v>
          </cell>
          <cell r="Y20">
            <v>108.22499999999999</v>
          </cell>
        </row>
        <row r="21">
          <cell r="A21">
            <v>37900</v>
          </cell>
          <cell r="B21">
            <v>54.375</v>
          </cell>
          <cell r="C21">
            <v>66.125</v>
          </cell>
          <cell r="D21">
            <v>87.625</v>
          </cell>
          <cell r="E21">
            <v>95.625</v>
          </cell>
          <cell r="F21">
            <v>235</v>
          </cell>
          <cell r="G21">
            <v>82.625</v>
          </cell>
          <cell r="H21">
            <v>81.75</v>
          </cell>
          <cell r="I21">
            <v>78.75</v>
          </cell>
          <cell r="J21">
            <v>25.75</v>
          </cell>
          <cell r="K21">
            <v>30.094999999999999</v>
          </cell>
          <cell r="L21">
            <v>30.405000000000001</v>
          </cell>
          <cell r="M21">
            <v>30.47</v>
          </cell>
          <cell r="N21">
            <v>28.03</v>
          </cell>
          <cell r="O21">
            <v>29.4</v>
          </cell>
          <cell r="P21">
            <v>30.204999999999998</v>
          </cell>
          <cell r="Q21">
            <v>27.43</v>
          </cell>
          <cell r="R21">
            <v>81.075000000000003</v>
          </cell>
          <cell r="S21">
            <v>26.375</v>
          </cell>
          <cell r="T21">
            <v>24.55</v>
          </cell>
          <cell r="U21">
            <v>385</v>
          </cell>
          <cell r="V21">
            <v>380</v>
          </cell>
          <cell r="W21">
            <v>29.375</v>
          </cell>
          <cell r="X21">
            <v>106.625</v>
          </cell>
          <cell r="Y21">
            <v>116.125</v>
          </cell>
        </row>
        <row r="22">
          <cell r="A22">
            <v>37897</v>
          </cell>
          <cell r="B22">
            <v>53.25</v>
          </cell>
          <cell r="C22">
            <v>65.125</v>
          </cell>
          <cell r="D22">
            <v>88.349999999999895</v>
          </cell>
          <cell r="E22">
            <v>96.599999999999895</v>
          </cell>
          <cell r="F22">
            <v>240</v>
          </cell>
          <cell r="G22">
            <v>84.349999999999895</v>
          </cell>
          <cell r="H22">
            <v>81.924999999999997</v>
          </cell>
          <cell r="I22">
            <v>79.400000000000006</v>
          </cell>
          <cell r="J22">
            <v>25.7</v>
          </cell>
          <cell r="K22">
            <v>29.664999999999999</v>
          </cell>
          <cell r="L22">
            <v>30.34</v>
          </cell>
          <cell r="M22">
            <v>30.4</v>
          </cell>
          <cell r="N22">
            <v>27.815000000000001</v>
          </cell>
          <cell r="O22">
            <v>29.26</v>
          </cell>
          <cell r="P22">
            <v>30.04</v>
          </cell>
          <cell r="Q22">
            <v>27.215</v>
          </cell>
          <cell r="R22">
            <v>81.349999999999895</v>
          </cell>
          <cell r="S22">
            <v>26.375</v>
          </cell>
          <cell r="T22">
            <v>24.55</v>
          </cell>
          <cell r="U22">
            <v>390</v>
          </cell>
          <cell r="V22">
            <v>355</v>
          </cell>
          <cell r="W22">
            <v>28.875</v>
          </cell>
          <cell r="X22">
            <v>109.825</v>
          </cell>
          <cell r="Y22">
            <v>118.325</v>
          </cell>
        </row>
        <row r="23">
          <cell r="A23">
            <v>37896</v>
          </cell>
          <cell r="B23">
            <v>53.125</v>
          </cell>
          <cell r="C23">
            <v>64.25</v>
          </cell>
          <cell r="D23">
            <v>81.8</v>
          </cell>
          <cell r="E23">
            <v>90.55</v>
          </cell>
          <cell r="F23">
            <v>247</v>
          </cell>
          <cell r="G23">
            <v>77.825000000000003</v>
          </cell>
          <cell r="H23">
            <v>80.7</v>
          </cell>
          <cell r="I23">
            <v>78.349999999999895</v>
          </cell>
          <cell r="J23">
            <v>24.75</v>
          </cell>
          <cell r="K23">
            <v>29.114999999999998</v>
          </cell>
          <cell r="L23">
            <v>29.78</v>
          </cell>
          <cell r="M23">
            <v>29.84</v>
          </cell>
          <cell r="N23">
            <v>27.065000000000001</v>
          </cell>
          <cell r="O23">
            <v>28.925000000000001</v>
          </cell>
          <cell r="P23">
            <v>29.49</v>
          </cell>
          <cell r="Q23">
            <v>26.465</v>
          </cell>
          <cell r="R23">
            <v>80.224999999999895</v>
          </cell>
          <cell r="S23">
            <v>25.875</v>
          </cell>
          <cell r="T23">
            <v>24.125</v>
          </cell>
          <cell r="U23">
            <v>390</v>
          </cell>
          <cell r="V23">
            <v>355</v>
          </cell>
          <cell r="W23">
            <v>28.375</v>
          </cell>
          <cell r="X23">
            <v>102.35</v>
          </cell>
          <cell r="Y23">
            <v>110.35</v>
          </cell>
        </row>
        <row r="24">
          <cell r="A24">
            <v>37895</v>
          </cell>
          <cell r="B24">
            <v>52.25</v>
          </cell>
          <cell r="C24">
            <v>63</v>
          </cell>
          <cell r="D24">
            <v>79</v>
          </cell>
          <cell r="E24">
            <v>88</v>
          </cell>
          <cell r="F24">
            <v>247</v>
          </cell>
          <cell r="G24">
            <v>73.75</v>
          </cell>
          <cell r="H24">
            <v>79.7</v>
          </cell>
          <cell r="I24">
            <v>77.275000000000006</v>
          </cell>
          <cell r="J24">
            <v>24.35</v>
          </cell>
          <cell r="K24">
            <v>28.785</v>
          </cell>
          <cell r="L24">
            <v>29.41</v>
          </cell>
          <cell r="M24">
            <v>29.39</v>
          </cell>
          <cell r="N24">
            <v>26.734999999999999</v>
          </cell>
          <cell r="O24">
            <v>28.24</v>
          </cell>
          <cell r="P24">
            <v>29.16</v>
          </cell>
          <cell r="Q24">
            <v>26.135000000000002</v>
          </cell>
          <cell r="R24">
            <v>79.05</v>
          </cell>
          <cell r="S24">
            <v>25.625</v>
          </cell>
          <cell r="T24">
            <v>23.6</v>
          </cell>
          <cell r="U24">
            <v>395</v>
          </cell>
          <cell r="V24">
            <v>365</v>
          </cell>
          <cell r="W24">
            <v>27.75</v>
          </cell>
          <cell r="X24">
            <v>105.25</v>
          </cell>
          <cell r="Y24">
            <v>112.25</v>
          </cell>
        </row>
        <row r="25">
          <cell r="A25">
            <v>37894</v>
          </cell>
          <cell r="B25">
            <v>52</v>
          </cell>
          <cell r="C25">
            <v>63</v>
          </cell>
          <cell r="D25">
            <v>78.349999999999895</v>
          </cell>
          <cell r="E25">
            <v>86.775000000000006</v>
          </cell>
          <cell r="F25">
            <v>247</v>
          </cell>
          <cell r="G25">
            <v>74.349999999999895</v>
          </cell>
          <cell r="H25">
            <v>78.3</v>
          </cell>
          <cell r="I25">
            <v>75.875</v>
          </cell>
          <cell r="J25">
            <v>24.35</v>
          </cell>
          <cell r="K25">
            <v>28.39</v>
          </cell>
          <cell r="L25">
            <v>29.105</v>
          </cell>
          <cell r="M25">
            <v>29.2</v>
          </cell>
          <cell r="N25">
            <v>26.39</v>
          </cell>
          <cell r="O25">
            <v>28.175000000000001</v>
          </cell>
          <cell r="P25">
            <v>28.815000000000001</v>
          </cell>
          <cell r="Q25">
            <v>25.79</v>
          </cell>
          <cell r="R25">
            <v>77.724999999999895</v>
          </cell>
          <cell r="S25">
            <v>25.25</v>
          </cell>
          <cell r="T25">
            <v>23.75</v>
          </cell>
          <cell r="U25">
            <v>395</v>
          </cell>
          <cell r="V25">
            <v>365</v>
          </cell>
          <cell r="W25">
            <v>27.75</v>
          </cell>
          <cell r="X25">
            <v>104.175</v>
          </cell>
          <cell r="Y25">
            <v>110.55</v>
          </cell>
        </row>
        <row r="26">
          <cell r="A26">
            <v>37893</v>
          </cell>
          <cell r="B26">
            <v>51.75</v>
          </cell>
          <cell r="C26">
            <v>62.1875</v>
          </cell>
          <cell r="D26">
            <v>75.150000000000006</v>
          </cell>
          <cell r="E26">
            <v>83.65</v>
          </cell>
          <cell r="F26">
            <v>247</v>
          </cell>
          <cell r="G26">
            <v>69.150000000000006</v>
          </cell>
          <cell r="H26">
            <v>75.5</v>
          </cell>
          <cell r="I26">
            <v>73.150000000000006</v>
          </cell>
          <cell r="J26">
            <v>24.05</v>
          </cell>
          <cell r="K26">
            <v>27.66</v>
          </cell>
          <cell r="L26">
            <v>28.35</v>
          </cell>
          <cell r="M26">
            <v>28.4</v>
          </cell>
          <cell r="N26">
            <v>25.66</v>
          </cell>
          <cell r="O26">
            <v>27.495000000000001</v>
          </cell>
          <cell r="P26">
            <v>28.085000000000001</v>
          </cell>
          <cell r="Q26">
            <v>25.06</v>
          </cell>
          <cell r="R26">
            <v>75.05</v>
          </cell>
          <cell r="S26">
            <v>24.125</v>
          </cell>
          <cell r="T26">
            <v>22.925000000000001</v>
          </cell>
          <cell r="U26">
            <v>395</v>
          </cell>
          <cell r="V26">
            <v>365</v>
          </cell>
          <cell r="W26">
            <v>27.75</v>
          </cell>
          <cell r="X26">
            <v>104.45</v>
          </cell>
          <cell r="Y26">
            <v>112.45</v>
          </cell>
        </row>
        <row r="27">
          <cell r="A27">
            <v>37890</v>
          </cell>
          <cell r="B27">
            <v>50.75</v>
          </cell>
          <cell r="C27">
            <v>62</v>
          </cell>
          <cell r="D27">
            <v>76.099999999999895</v>
          </cell>
          <cell r="E27">
            <v>83.849999999999895</v>
          </cell>
          <cell r="F27">
            <v>247</v>
          </cell>
          <cell r="G27">
            <v>70.099999999999895</v>
          </cell>
          <cell r="H27">
            <v>74.474999999999895</v>
          </cell>
          <cell r="I27">
            <v>72.224999999999895</v>
          </cell>
          <cell r="J27">
            <v>24.15</v>
          </cell>
          <cell r="K27">
            <v>27.414999999999999</v>
          </cell>
          <cell r="L27">
            <v>28.19</v>
          </cell>
          <cell r="M27">
            <v>28.16</v>
          </cell>
          <cell r="N27">
            <v>25.515000000000001</v>
          </cell>
          <cell r="O27">
            <v>27.094999999999999</v>
          </cell>
          <cell r="P27">
            <v>27.94</v>
          </cell>
          <cell r="Q27">
            <v>24.914999999999999</v>
          </cell>
          <cell r="R27">
            <v>73.974999999999895</v>
          </cell>
          <cell r="S27">
            <v>23.625</v>
          </cell>
          <cell r="T27">
            <v>22.675000000000001</v>
          </cell>
          <cell r="U27">
            <v>390</v>
          </cell>
          <cell r="V27">
            <v>355</v>
          </cell>
          <cell r="W27">
            <v>27.875</v>
          </cell>
          <cell r="X27">
            <v>100.9</v>
          </cell>
          <cell r="Y27">
            <v>106.9</v>
          </cell>
        </row>
        <row r="28">
          <cell r="A28">
            <v>37889</v>
          </cell>
          <cell r="B28">
            <v>51.125</v>
          </cell>
          <cell r="C28">
            <v>62</v>
          </cell>
          <cell r="D28">
            <v>75.2</v>
          </cell>
          <cell r="E28">
            <v>82.95</v>
          </cell>
          <cell r="F28">
            <v>247</v>
          </cell>
          <cell r="G28">
            <v>69.2</v>
          </cell>
          <cell r="H28">
            <v>74.125</v>
          </cell>
          <cell r="I28">
            <v>72.125</v>
          </cell>
          <cell r="J28">
            <v>24.324999999999999</v>
          </cell>
          <cell r="K28">
            <v>27.734999999999999</v>
          </cell>
          <cell r="L28">
            <v>28.13</v>
          </cell>
          <cell r="M28">
            <v>28.29</v>
          </cell>
          <cell r="N28">
            <v>25.835000000000001</v>
          </cell>
          <cell r="O28">
            <v>27.265000000000001</v>
          </cell>
          <cell r="P28">
            <v>28.26</v>
          </cell>
          <cell r="Q28">
            <v>25.234999999999999</v>
          </cell>
          <cell r="R28">
            <v>73.7</v>
          </cell>
          <cell r="S28">
            <v>23.85</v>
          </cell>
          <cell r="T28">
            <v>22.875</v>
          </cell>
          <cell r="U28">
            <v>390</v>
          </cell>
          <cell r="V28">
            <v>355</v>
          </cell>
          <cell r="W28">
            <v>28.125</v>
          </cell>
          <cell r="X28">
            <v>98.474999999999895</v>
          </cell>
          <cell r="Y28">
            <v>104.47499999999999</v>
          </cell>
        </row>
        <row r="29">
          <cell r="A29">
            <v>37888</v>
          </cell>
          <cell r="B29">
            <v>51</v>
          </cell>
          <cell r="C29">
            <v>61.5</v>
          </cell>
          <cell r="D29">
            <v>75.474999999999895</v>
          </cell>
          <cell r="E29">
            <v>83.599999999999895</v>
          </cell>
          <cell r="F29">
            <v>245</v>
          </cell>
          <cell r="G29">
            <v>69.474999999999895</v>
          </cell>
          <cell r="H29">
            <v>74.8</v>
          </cell>
          <cell r="I29">
            <v>72.174999999999997</v>
          </cell>
          <cell r="J29">
            <v>24.475000000000001</v>
          </cell>
          <cell r="K29">
            <v>27.684999999999999</v>
          </cell>
          <cell r="L29">
            <v>28.02</v>
          </cell>
          <cell r="M29">
            <v>28.24</v>
          </cell>
          <cell r="N29">
            <v>25.734999999999999</v>
          </cell>
          <cell r="O29">
            <v>26.965</v>
          </cell>
          <cell r="P29">
            <v>28.16</v>
          </cell>
          <cell r="Q29">
            <v>25.085000000000001</v>
          </cell>
          <cell r="R29">
            <v>73.924999999999997</v>
          </cell>
          <cell r="S29">
            <v>24</v>
          </cell>
          <cell r="T29">
            <v>22.774999999999999</v>
          </cell>
          <cell r="U29">
            <v>390</v>
          </cell>
          <cell r="V29">
            <v>355</v>
          </cell>
          <cell r="W29">
            <v>28.125</v>
          </cell>
          <cell r="X29">
            <v>95.8</v>
          </cell>
          <cell r="Y29">
            <v>101.3</v>
          </cell>
        </row>
        <row r="30">
          <cell r="A30">
            <v>37887</v>
          </cell>
          <cell r="B30">
            <v>50</v>
          </cell>
          <cell r="C30">
            <v>60.25</v>
          </cell>
          <cell r="D30">
            <v>72.7</v>
          </cell>
          <cell r="E30">
            <v>79.7</v>
          </cell>
          <cell r="F30">
            <v>245</v>
          </cell>
          <cell r="G30">
            <v>66.7</v>
          </cell>
          <cell r="H30">
            <v>71.325000000000003</v>
          </cell>
          <cell r="I30">
            <v>68.825000000000003</v>
          </cell>
          <cell r="J30">
            <v>24</v>
          </cell>
          <cell r="K30">
            <v>26.635000000000002</v>
          </cell>
          <cell r="L30">
            <v>26.94</v>
          </cell>
          <cell r="M30">
            <v>27.13</v>
          </cell>
          <cell r="N30">
            <v>24.684999999999999</v>
          </cell>
          <cell r="O30">
            <v>26.08</v>
          </cell>
          <cell r="P30">
            <v>27.11</v>
          </cell>
          <cell r="Q30">
            <v>23.984999999999999</v>
          </cell>
          <cell r="R30">
            <v>70.5</v>
          </cell>
          <cell r="S30">
            <v>23.25</v>
          </cell>
          <cell r="T30">
            <v>21.9</v>
          </cell>
          <cell r="U30">
            <v>340</v>
          </cell>
          <cell r="V30">
            <v>305</v>
          </cell>
          <cell r="W30">
            <v>27.625</v>
          </cell>
          <cell r="X30">
            <v>92.825000000000003</v>
          </cell>
          <cell r="Y30">
            <v>98.375</v>
          </cell>
        </row>
        <row r="31">
          <cell r="A31">
            <v>37886</v>
          </cell>
          <cell r="B31">
            <v>50.125</v>
          </cell>
          <cell r="C31">
            <v>60.25</v>
          </cell>
          <cell r="D31">
            <v>74.875</v>
          </cell>
          <cell r="E31">
            <v>82.25</v>
          </cell>
          <cell r="F31">
            <v>245</v>
          </cell>
          <cell r="G31">
            <v>68.625</v>
          </cell>
          <cell r="H31">
            <v>70.625</v>
          </cell>
          <cell r="I31">
            <v>67.825000000000003</v>
          </cell>
          <cell r="J31">
            <v>23.774999999999999</v>
          </cell>
          <cell r="K31">
            <v>26.625</v>
          </cell>
          <cell r="L31">
            <v>26.93</v>
          </cell>
          <cell r="M31">
            <v>26.96</v>
          </cell>
          <cell r="N31">
            <v>24.725000000000001</v>
          </cell>
          <cell r="O31">
            <v>25.73</v>
          </cell>
          <cell r="P31">
            <v>27.15</v>
          </cell>
          <cell r="Q31">
            <v>24.125</v>
          </cell>
          <cell r="R31">
            <v>69.25</v>
          </cell>
          <cell r="S31">
            <v>23.5</v>
          </cell>
          <cell r="T31">
            <v>21.5</v>
          </cell>
          <cell r="U31">
            <v>340</v>
          </cell>
          <cell r="V31">
            <v>300</v>
          </cell>
          <cell r="W31">
            <v>27.125</v>
          </cell>
          <cell r="X31">
            <v>93.875</v>
          </cell>
          <cell r="Y31">
            <v>99.424999999999997</v>
          </cell>
        </row>
        <row r="32">
          <cell r="A32">
            <v>37883</v>
          </cell>
          <cell r="B32">
            <v>50.5</v>
          </cell>
          <cell r="C32">
            <v>59.75</v>
          </cell>
          <cell r="D32">
            <v>74.575000000000003</v>
          </cell>
          <cell r="E32">
            <v>81.45</v>
          </cell>
          <cell r="F32">
            <v>245</v>
          </cell>
          <cell r="G32">
            <v>67.575000000000003</v>
          </cell>
          <cell r="H32">
            <v>70.575000000000003</v>
          </cell>
          <cell r="I32">
            <v>67.400000000000006</v>
          </cell>
          <cell r="J32">
            <v>23.725000000000001</v>
          </cell>
          <cell r="K32">
            <v>26.545000000000002</v>
          </cell>
          <cell r="L32">
            <v>26.94</v>
          </cell>
          <cell r="M32">
            <v>27.03</v>
          </cell>
          <cell r="N32">
            <v>24.645</v>
          </cell>
          <cell r="O32">
            <v>25.28</v>
          </cell>
          <cell r="P32">
            <v>27.07</v>
          </cell>
          <cell r="Q32">
            <v>24.045000000000002</v>
          </cell>
          <cell r="R32">
            <v>69.099999999999895</v>
          </cell>
          <cell r="S32">
            <v>23.5</v>
          </cell>
          <cell r="T32">
            <v>21.125</v>
          </cell>
          <cell r="U32">
            <v>310</v>
          </cell>
          <cell r="V32">
            <v>300</v>
          </cell>
          <cell r="W32">
            <v>27.125</v>
          </cell>
          <cell r="X32">
            <v>97.099999999999895</v>
          </cell>
          <cell r="Y32">
            <v>102.65</v>
          </cell>
        </row>
        <row r="33">
          <cell r="A33">
            <v>37882</v>
          </cell>
          <cell r="B33">
            <v>50.5</v>
          </cell>
          <cell r="C33">
            <v>60.125</v>
          </cell>
          <cell r="D33">
            <v>76.400000000000006</v>
          </cell>
          <cell r="E33">
            <v>83.65</v>
          </cell>
          <cell r="F33">
            <v>240</v>
          </cell>
          <cell r="G33">
            <v>69.400000000000006</v>
          </cell>
          <cell r="H33">
            <v>70.599999999999895</v>
          </cell>
          <cell r="I33">
            <v>67.974999999999895</v>
          </cell>
          <cell r="J33">
            <v>24.024999999999999</v>
          </cell>
          <cell r="K33">
            <v>26.565000000000001</v>
          </cell>
          <cell r="L33">
            <v>27.13</v>
          </cell>
          <cell r="M33">
            <v>27.17</v>
          </cell>
          <cell r="N33">
            <v>24.765000000000001</v>
          </cell>
          <cell r="O33">
            <v>25.63</v>
          </cell>
          <cell r="P33">
            <v>27.19</v>
          </cell>
          <cell r="Q33">
            <v>24.164999999999999</v>
          </cell>
          <cell r="R33">
            <v>69.825000000000003</v>
          </cell>
          <cell r="S33">
            <v>23.5</v>
          </cell>
          <cell r="T33">
            <v>21.125</v>
          </cell>
          <cell r="U33">
            <v>310</v>
          </cell>
          <cell r="V33">
            <v>280</v>
          </cell>
          <cell r="W33">
            <v>27.875</v>
          </cell>
          <cell r="X33">
            <v>95.7</v>
          </cell>
          <cell r="Y33">
            <v>102.45</v>
          </cell>
        </row>
        <row r="34">
          <cell r="A34">
            <v>37881</v>
          </cell>
          <cell r="B34">
            <v>51.125</v>
          </cell>
          <cell r="C34">
            <v>60.375</v>
          </cell>
          <cell r="D34">
            <v>76.25</v>
          </cell>
          <cell r="E34">
            <v>83.5</v>
          </cell>
          <cell r="F34">
            <v>240</v>
          </cell>
          <cell r="G34">
            <v>70.25</v>
          </cell>
          <cell r="H34">
            <v>70.7</v>
          </cell>
          <cell r="I34">
            <v>68.349999999999895</v>
          </cell>
          <cell r="J34">
            <v>24.024999999999999</v>
          </cell>
          <cell r="K34">
            <v>26.465</v>
          </cell>
          <cell r="L34">
            <v>26.98</v>
          </cell>
          <cell r="M34">
            <v>27.03</v>
          </cell>
          <cell r="N34">
            <v>24.664999999999999</v>
          </cell>
          <cell r="O34">
            <v>25.954999999999998</v>
          </cell>
          <cell r="P34">
            <v>27.09</v>
          </cell>
          <cell r="Q34">
            <v>24.065000000000001</v>
          </cell>
          <cell r="R34">
            <v>70.2</v>
          </cell>
          <cell r="S34">
            <v>23.5</v>
          </cell>
          <cell r="T34">
            <v>21.2</v>
          </cell>
          <cell r="U34">
            <v>300</v>
          </cell>
          <cell r="V34">
            <v>280</v>
          </cell>
          <cell r="W34">
            <v>27.875</v>
          </cell>
          <cell r="X34">
            <v>96.4</v>
          </cell>
          <cell r="Y34">
            <v>102.65</v>
          </cell>
        </row>
        <row r="35">
          <cell r="A35">
            <v>37880</v>
          </cell>
          <cell r="B35">
            <v>52</v>
          </cell>
          <cell r="C35">
            <v>61.25</v>
          </cell>
          <cell r="D35">
            <v>82.95</v>
          </cell>
          <cell r="E35">
            <v>91.45</v>
          </cell>
          <cell r="F35">
            <v>255</v>
          </cell>
          <cell r="G35">
            <v>75.95</v>
          </cell>
          <cell r="H35">
            <v>72.974999999999895</v>
          </cell>
          <cell r="I35">
            <v>70.75</v>
          </cell>
          <cell r="J35">
            <v>24.024999999999999</v>
          </cell>
          <cell r="K35">
            <v>27.08</v>
          </cell>
          <cell r="L35">
            <v>27.56</v>
          </cell>
          <cell r="M35">
            <v>27.56</v>
          </cell>
          <cell r="N35">
            <v>25.28</v>
          </cell>
          <cell r="O35">
            <v>26.195</v>
          </cell>
          <cell r="P35">
            <v>27.704999999999998</v>
          </cell>
          <cell r="Q35">
            <v>24.68</v>
          </cell>
          <cell r="R35">
            <v>72.5</v>
          </cell>
          <cell r="S35">
            <v>24</v>
          </cell>
          <cell r="T35">
            <v>21.7</v>
          </cell>
          <cell r="U35">
            <v>310</v>
          </cell>
          <cell r="V35">
            <v>285</v>
          </cell>
          <cell r="W35">
            <v>27.875</v>
          </cell>
          <cell r="X35">
            <v>93.9</v>
          </cell>
          <cell r="Y35">
            <v>99.775000000000006</v>
          </cell>
        </row>
        <row r="36">
          <cell r="A36">
            <v>37879</v>
          </cell>
          <cell r="B36">
            <v>52.5</v>
          </cell>
          <cell r="C36">
            <v>61.625</v>
          </cell>
          <cell r="D36">
            <v>88.075000000000003</v>
          </cell>
          <cell r="E36">
            <v>100.575</v>
          </cell>
          <cell r="F36">
            <v>265</v>
          </cell>
          <cell r="G36">
            <v>80.575000000000003</v>
          </cell>
          <cell r="H36">
            <v>74</v>
          </cell>
          <cell r="I36">
            <v>71.825000000000003</v>
          </cell>
          <cell r="J36">
            <v>24.324999999999999</v>
          </cell>
          <cell r="K36">
            <v>27.565000000000001</v>
          </cell>
          <cell r="L36">
            <v>28.1</v>
          </cell>
          <cell r="M36">
            <v>28.14</v>
          </cell>
          <cell r="N36">
            <v>25.765000000000001</v>
          </cell>
          <cell r="O36">
            <v>26.68</v>
          </cell>
          <cell r="P36">
            <v>28.19</v>
          </cell>
          <cell r="Q36">
            <v>25.164999999999999</v>
          </cell>
          <cell r="R36">
            <v>73.900000000000006</v>
          </cell>
          <cell r="S36">
            <v>25</v>
          </cell>
          <cell r="T36">
            <v>22.074999999999999</v>
          </cell>
          <cell r="U36">
            <v>310</v>
          </cell>
          <cell r="V36">
            <v>285</v>
          </cell>
          <cell r="W36">
            <v>28.125</v>
          </cell>
          <cell r="X36">
            <v>93.849999999999895</v>
          </cell>
          <cell r="Y36">
            <v>99.349999999999895</v>
          </cell>
        </row>
        <row r="37">
          <cell r="A37">
            <v>37876</v>
          </cell>
          <cell r="B37">
            <v>52.875</v>
          </cell>
          <cell r="C37">
            <v>61.5</v>
          </cell>
          <cell r="D37">
            <v>86.75</v>
          </cell>
          <cell r="E37">
            <v>99.75</v>
          </cell>
          <cell r="F37">
            <v>270</v>
          </cell>
          <cell r="G37">
            <v>79.75</v>
          </cell>
          <cell r="H37">
            <v>74.150000000000006</v>
          </cell>
          <cell r="I37">
            <v>71.8</v>
          </cell>
          <cell r="J37">
            <v>24.875</v>
          </cell>
          <cell r="K37">
            <v>27.63</v>
          </cell>
          <cell r="L37">
            <v>28.13</v>
          </cell>
          <cell r="M37">
            <v>28.27</v>
          </cell>
          <cell r="N37">
            <v>25.83</v>
          </cell>
          <cell r="O37">
            <v>26.7</v>
          </cell>
          <cell r="P37">
            <v>28.254999999999999</v>
          </cell>
          <cell r="Q37">
            <v>25.23</v>
          </cell>
          <cell r="R37">
            <v>74.150000000000006</v>
          </cell>
          <cell r="S37">
            <v>25.5</v>
          </cell>
          <cell r="T37">
            <v>21.65</v>
          </cell>
          <cell r="U37">
            <v>310</v>
          </cell>
          <cell r="V37">
            <v>285</v>
          </cell>
          <cell r="W37">
            <v>28.375</v>
          </cell>
          <cell r="X37">
            <v>87.55</v>
          </cell>
          <cell r="Y37">
            <v>93.05</v>
          </cell>
        </row>
        <row r="41">
          <cell r="B41" t="str">
            <v>Para sacar diferenciales</v>
          </cell>
        </row>
        <row r="42">
          <cell r="B42" t="str">
            <v>Para sacar diferenciales</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
          <cell r="A1">
            <v>1</v>
          </cell>
        </row>
      </sheetData>
      <sheetData sheetId="29">
        <row r="1">
          <cell r="A1">
            <v>1</v>
          </cell>
        </row>
      </sheetData>
      <sheetData sheetId="30">
        <row r="1">
          <cell r="A1">
            <v>1</v>
          </cell>
        </row>
      </sheetData>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DATOS_PIMS"/>
      <sheetName val="PYGUPT"/>
      <sheetName val="LINEA BASE COMPROMISOS"/>
      <sheetName val="VR"/>
      <sheetName val="PTOS"/>
      <sheetName val="Sheet1"/>
      <sheetName val="LISTAS"/>
      <sheetName val="#¡REF"/>
      <sheetName val="UnitRanges"/>
      <sheetName val="Conv"/>
      <sheetName val="RICS NUEVA HOJA DIARIA"/>
      <sheetName val="EJE_PXQ _2000"/>
      <sheetName val="调整"/>
      <sheetName val="Info"/>
      <sheetName val="Z_mantto"/>
      <sheetName val="Aviso_1"/>
      <sheetName val="Aviso_2"/>
      <sheetName val="Factor_A"/>
      <sheetName val="San_Andrés"/>
      <sheetName val="Vol Lub Me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 de Instrucciones"/>
      <sheetName val="INPUTS"/>
      <sheetName val="CALCULO DE PRODUCTOS "/>
      <sheetName val="INDICADORES VERIFICACION"/>
      <sheetName val="RESUMEN EJECUTIVO"/>
      <sheetName val="DCS"/>
      <sheetName val="BI PlanB"/>
    </sheetNames>
    <sheetDataSet>
      <sheetData sheetId="0"/>
      <sheetData sheetId="1"/>
      <sheetData sheetId="2">
        <row r="19">
          <cell r="G19">
            <v>65</v>
          </cell>
        </row>
        <row r="33">
          <cell r="G33">
            <v>2.5958999999999999</v>
          </cell>
        </row>
      </sheetData>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 de Instrucciones"/>
      <sheetName val="INPUTS"/>
      <sheetName val="CALCULO DE PRODUCTOS "/>
      <sheetName val="INDICADORES VERIFICACION"/>
      <sheetName val="RESUMEN EJECUTIVO"/>
      <sheetName val="DCS"/>
      <sheetName val="Festivo en USA"/>
      <sheetName val="BI PlanB"/>
    </sheetNames>
    <sheetDataSet>
      <sheetData sheetId="0"/>
      <sheetData sheetId="1"/>
      <sheetData sheetId="2">
        <row r="28">
          <cell r="G28">
            <v>10369.27</v>
          </cell>
        </row>
        <row r="34">
          <cell r="G34">
            <v>2.6752400000000001</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 de Instrucciones"/>
      <sheetName val="INPUTS"/>
      <sheetName val="CALCULO DE PRODUCTOS "/>
      <sheetName val="INDICADORES VERIFICACION"/>
      <sheetName val="RESUMEN EJECUTIVO"/>
      <sheetName val="DCS"/>
      <sheetName val="Festivo en USA"/>
      <sheetName val="BI PlanB"/>
    </sheetNames>
    <sheetDataSet>
      <sheetData sheetId="0"/>
      <sheetData sheetId="1"/>
      <sheetData sheetId="2">
        <row r="34">
          <cell r="G34">
            <v>2.6629399999999999</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copetrol.com.co/documentos/42051_PME-VTARIFASPOLIDUCTOSWEB12.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copetrol.com.co/documentos/42051_PME-VTARIFASPOLIDUCTOSWEB12.xl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copetrol.com.co/documentos/42051_PME-VTARIFASPOLIDUCTOSWEB12.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4"/>
  <dimension ref="A1:O1202"/>
  <sheetViews>
    <sheetView showGridLines="0" topLeftCell="A4" zoomScaleNormal="100" workbookViewId="0">
      <pane ySplit="10" topLeftCell="A664" activePane="bottomLeft" state="frozen"/>
      <selection activeCell="A409" sqref="A409"/>
      <selection pane="bottomLeft" activeCell="A671" sqref="A671"/>
    </sheetView>
  </sheetViews>
  <sheetFormatPr baseColWidth="10" defaultColWidth="11.453125" defaultRowHeight="14"/>
  <cols>
    <col min="1" max="1" width="39.81640625" style="1" customWidth="1"/>
    <col min="2" max="2" width="43.7265625" style="1" customWidth="1"/>
    <col min="3" max="3" width="15.54296875" style="1" customWidth="1"/>
    <col min="4" max="5" width="15.1796875" style="1" customWidth="1"/>
    <col min="6" max="6" width="58.1796875" style="3" customWidth="1"/>
    <col min="7" max="7" width="16.453125" style="1" hidden="1" customWidth="1"/>
    <col min="8" max="8" width="48.453125" style="1" bestFit="1" customWidth="1"/>
    <col min="9" max="10" width="28.453125" style="1" bestFit="1" customWidth="1"/>
    <col min="11" max="11" width="29.7265625" style="1" bestFit="1" customWidth="1"/>
    <col min="12" max="12" width="30.81640625" style="1" bestFit="1" customWidth="1"/>
    <col min="13" max="13" width="27.81640625" style="1" bestFit="1" customWidth="1"/>
    <col min="14" max="14" width="29.453125" style="1" bestFit="1" customWidth="1"/>
    <col min="15" max="15" width="32.1796875" style="1" bestFit="1" customWidth="1"/>
    <col min="16" max="16384" width="11.453125" style="1"/>
  </cols>
  <sheetData>
    <row r="1" spans="1:9">
      <c r="D1" s="87"/>
      <c r="E1" s="87"/>
      <c r="F1" s="87"/>
    </row>
    <row r="2" spans="1:9">
      <c r="D2" s="87"/>
      <c r="E2" s="87"/>
      <c r="F2" s="87"/>
    </row>
    <row r="3" spans="1:9">
      <c r="D3" s="87"/>
      <c r="E3" s="87"/>
      <c r="F3" s="87"/>
    </row>
    <row r="4" spans="1:9" hidden="1">
      <c r="D4" s="87"/>
      <c r="E4" s="87"/>
      <c r="F4" s="87"/>
    </row>
    <row r="8" spans="1:9" s="20" customFormat="1" ht="22.5">
      <c r="A8" s="19" t="s">
        <v>4</v>
      </c>
      <c r="F8" s="21"/>
    </row>
    <row r="9" spans="1:9" s="20" customFormat="1">
      <c r="A9" s="22" t="s">
        <v>5</v>
      </c>
      <c r="B9" s="23"/>
      <c r="C9" s="23"/>
      <c r="D9" s="23"/>
      <c r="E9" s="23"/>
      <c r="F9" s="23"/>
      <c r="G9" s="23"/>
    </row>
    <row r="10" spans="1:9" s="20" customFormat="1" ht="36" customHeight="1">
      <c r="A10" s="88" t="s">
        <v>6</v>
      </c>
      <c r="B10" s="88"/>
      <c r="C10" s="88"/>
      <c r="D10" s="88"/>
      <c r="E10" s="88"/>
      <c r="F10" s="88"/>
      <c r="G10" s="88"/>
    </row>
    <row r="11" spans="1:9" s="20" customFormat="1" ht="3" hidden="1" customHeight="1">
      <c r="A11" s="19"/>
      <c r="F11" s="21"/>
    </row>
    <row r="12" spans="1:9" s="20" customFormat="1" ht="33" customHeight="1">
      <c r="A12" s="86" t="s">
        <v>0</v>
      </c>
      <c r="B12" s="86"/>
      <c r="C12" s="2" t="s">
        <v>1</v>
      </c>
      <c r="D12" s="2" t="s">
        <v>28</v>
      </c>
      <c r="E12" s="2" t="s">
        <v>29</v>
      </c>
      <c r="F12" s="4" t="s">
        <v>7</v>
      </c>
      <c r="G12" s="2" t="s">
        <v>10</v>
      </c>
    </row>
    <row r="13" spans="1:9" s="20" customFormat="1">
      <c r="A13" s="86"/>
      <c r="B13" s="86"/>
      <c r="C13" s="2" t="s">
        <v>8</v>
      </c>
      <c r="D13" s="2" t="s">
        <v>8</v>
      </c>
      <c r="E13" s="4" t="s">
        <v>2</v>
      </c>
      <c r="F13" s="4" t="s">
        <v>2</v>
      </c>
      <c r="G13" s="2" t="s">
        <v>8</v>
      </c>
      <c r="I13" s="20" t="s">
        <v>11</v>
      </c>
    </row>
    <row r="14" spans="1:9" s="20" customFormat="1">
      <c r="A14" s="66">
        <v>41269</v>
      </c>
      <c r="B14" s="66">
        <v>41275</v>
      </c>
      <c r="C14" s="25">
        <v>2.9825599999999999</v>
      </c>
      <c r="D14" s="7">
        <f t="shared" ref="D14:D19" si="0">+C14*16%</f>
        <v>0.47720960000000001</v>
      </c>
      <c r="E14" s="7"/>
      <c r="F14" s="8" t="s">
        <v>9</v>
      </c>
      <c r="G14" s="7">
        <f t="shared" ref="G14:G19" si="1">+C14+D14</f>
        <v>3.4597696</v>
      </c>
    </row>
    <row r="15" spans="1:9" s="20" customFormat="1">
      <c r="A15" s="66">
        <v>41276</v>
      </c>
      <c r="B15" s="66">
        <v>41282</v>
      </c>
      <c r="C15" s="26">
        <v>3.0286750000000002</v>
      </c>
      <c r="D15" s="7">
        <f t="shared" si="0"/>
        <v>0.48458800000000007</v>
      </c>
      <c r="E15" s="7"/>
      <c r="F15" s="8" t="s">
        <v>9</v>
      </c>
      <c r="G15" s="7">
        <f t="shared" si="1"/>
        <v>3.5132630000000002</v>
      </c>
    </row>
    <row r="16" spans="1:9" s="20" customFormat="1">
      <c r="A16" s="66">
        <v>41283</v>
      </c>
      <c r="B16" s="66">
        <v>41289</v>
      </c>
      <c r="C16" s="26">
        <v>3.0323250000000002</v>
      </c>
      <c r="D16" s="7">
        <f t="shared" si="0"/>
        <v>0.48517200000000005</v>
      </c>
      <c r="E16" s="7"/>
      <c r="F16" s="8" t="s">
        <v>9</v>
      </c>
      <c r="G16" s="7">
        <f t="shared" si="1"/>
        <v>3.5174970000000001</v>
      </c>
    </row>
    <row r="17" spans="1:8" s="20" customFormat="1">
      <c r="A17" s="66">
        <v>41290</v>
      </c>
      <c r="B17" s="66">
        <v>41296</v>
      </c>
      <c r="C17" s="26">
        <v>3.1021200000000007</v>
      </c>
      <c r="D17" s="7">
        <f t="shared" si="0"/>
        <v>0.49633920000000009</v>
      </c>
      <c r="E17" s="7"/>
      <c r="F17" s="8" t="s">
        <v>9</v>
      </c>
      <c r="G17" s="7">
        <f t="shared" si="1"/>
        <v>3.5984592000000006</v>
      </c>
    </row>
    <row r="18" spans="1:8" s="20" customFormat="1">
      <c r="A18" s="66">
        <v>41297</v>
      </c>
      <c r="B18" s="66">
        <v>41303</v>
      </c>
      <c r="C18" s="26">
        <v>3.0978200000000005</v>
      </c>
      <c r="D18" s="7">
        <f t="shared" si="0"/>
        <v>0.49565120000000007</v>
      </c>
      <c r="E18" s="7"/>
      <c r="F18" s="8" t="s">
        <v>9</v>
      </c>
      <c r="G18" s="7">
        <f t="shared" si="1"/>
        <v>3.5934712000000006</v>
      </c>
      <c r="H18" s="20" t="s">
        <v>11</v>
      </c>
    </row>
    <row r="19" spans="1:8" s="20" customFormat="1">
      <c r="A19" s="66">
        <v>41304</v>
      </c>
      <c r="B19" s="66">
        <v>41310</v>
      </c>
      <c r="C19" s="26">
        <v>3.1363750000000006</v>
      </c>
      <c r="D19" s="7">
        <f t="shared" si="0"/>
        <v>0.50182000000000015</v>
      </c>
      <c r="E19" s="7"/>
      <c r="F19" s="8" t="s">
        <v>9</v>
      </c>
      <c r="G19" s="7">
        <f t="shared" si="1"/>
        <v>3.6381950000000005</v>
      </c>
      <c r="H19" s="20" t="s">
        <v>11</v>
      </c>
    </row>
    <row r="20" spans="1:8" s="20" customFormat="1">
      <c r="A20" s="66">
        <v>41311</v>
      </c>
      <c r="B20" s="66">
        <v>41317</v>
      </c>
      <c r="C20" s="26">
        <v>3.1896000000000004</v>
      </c>
      <c r="D20" s="7">
        <f t="shared" ref="D20:D26" si="2">+C20*16%</f>
        <v>0.51033600000000012</v>
      </c>
      <c r="E20" s="7"/>
      <c r="F20" s="8" t="s">
        <v>9</v>
      </c>
      <c r="G20" s="7">
        <f t="shared" ref="G20:G25" si="3">+C20+D20</f>
        <v>3.6999360000000006</v>
      </c>
      <c r="H20" s="20" t="s">
        <v>11</v>
      </c>
    </row>
    <row r="21" spans="1:8" s="20" customFormat="1">
      <c r="A21" s="66">
        <v>41318</v>
      </c>
      <c r="B21" s="66">
        <v>41324</v>
      </c>
      <c r="C21" s="26">
        <v>3.2552200000000004</v>
      </c>
      <c r="D21" s="7">
        <f t="shared" si="2"/>
        <v>0.52083520000000005</v>
      </c>
      <c r="E21" s="7"/>
      <c r="F21" s="8" t="s">
        <v>9</v>
      </c>
      <c r="G21" s="7">
        <f t="shared" si="3"/>
        <v>3.7760552000000005</v>
      </c>
      <c r="H21" s="20" t="s">
        <v>11</v>
      </c>
    </row>
    <row r="22" spans="1:8" s="20" customFormat="1">
      <c r="A22" s="66">
        <v>41325</v>
      </c>
      <c r="B22" s="66">
        <v>41331</v>
      </c>
      <c r="C22" s="26">
        <v>3.2916000000000003</v>
      </c>
      <c r="D22" s="7">
        <f t="shared" si="2"/>
        <v>0.52665600000000001</v>
      </c>
      <c r="E22" s="7"/>
      <c r="F22" s="8" t="s">
        <v>9</v>
      </c>
      <c r="G22" s="7">
        <f t="shared" si="3"/>
        <v>3.8182560000000003</v>
      </c>
    </row>
    <row r="23" spans="1:8" s="20" customFormat="1">
      <c r="A23" s="66">
        <v>41332</v>
      </c>
      <c r="B23" s="66">
        <v>41338</v>
      </c>
      <c r="C23" s="26">
        <v>3.2285500000000003</v>
      </c>
      <c r="D23" s="7">
        <f t="shared" si="2"/>
        <v>0.51656800000000003</v>
      </c>
      <c r="E23" s="7"/>
      <c r="F23" s="8" t="s">
        <v>9</v>
      </c>
      <c r="G23" s="7">
        <f t="shared" si="3"/>
        <v>3.7451180000000002</v>
      </c>
    </row>
    <row r="24" spans="1:8" s="20" customFormat="1">
      <c r="A24" s="66">
        <v>41339</v>
      </c>
      <c r="B24" s="66">
        <v>41345</v>
      </c>
      <c r="C24" s="26">
        <v>3.0970400000000007</v>
      </c>
      <c r="D24" s="7">
        <f t="shared" si="2"/>
        <v>0.49552640000000014</v>
      </c>
      <c r="E24" s="7"/>
      <c r="F24" s="8" t="s">
        <v>9</v>
      </c>
      <c r="G24" s="7">
        <f t="shared" si="3"/>
        <v>3.5925664000000008</v>
      </c>
    </row>
    <row r="25" spans="1:8" s="20" customFormat="1">
      <c r="A25" s="66">
        <v>41346</v>
      </c>
      <c r="B25" s="66">
        <v>41352</v>
      </c>
      <c r="C25" s="26">
        <v>3.0116199999999997</v>
      </c>
      <c r="D25" s="7">
        <f t="shared" si="2"/>
        <v>0.48185919999999999</v>
      </c>
      <c r="E25" s="7"/>
      <c r="F25" s="8" t="s">
        <v>9</v>
      </c>
      <c r="G25" s="7">
        <f t="shared" si="3"/>
        <v>3.4934791999999999</v>
      </c>
    </row>
    <row r="26" spans="1:8" s="20" customFormat="1">
      <c r="A26" s="66">
        <v>41353</v>
      </c>
      <c r="B26" s="66">
        <v>41359</v>
      </c>
      <c r="C26" s="26">
        <v>3.0008600000000003</v>
      </c>
      <c r="D26" s="7">
        <f t="shared" si="2"/>
        <v>0.48013760000000005</v>
      </c>
      <c r="E26" s="7"/>
      <c r="F26" s="8" t="s">
        <v>9</v>
      </c>
      <c r="G26" s="7">
        <f t="shared" ref="G26:G31" si="4">+C26+D26</f>
        <v>3.4809976000000002</v>
      </c>
    </row>
    <row r="27" spans="1:8" s="20" customFormat="1">
      <c r="A27" s="66">
        <v>41360</v>
      </c>
      <c r="B27" s="66">
        <v>41366</v>
      </c>
      <c r="C27" s="26">
        <v>2.9106200000000002</v>
      </c>
      <c r="D27" s="7">
        <f t="shared" ref="D27:D33" si="5">+C27*16%</f>
        <v>0.46569920000000004</v>
      </c>
      <c r="E27" s="7"/>
      <c r="F27" s="8" t="s">
        <v>9</v>
      </c>
      <c r="G27" s="7">
        <f t="shared" si="4"/>
        <v>3.3763192000000002</v>
      </c>
    </row>
    <row r="28" spans="1:8" s="20" customFormat="1">
      <c r="A28" s="66">
        <v>41367</v>
      </c>
      <c r="B28" s="66">
        <v>41373</v>
      </c>
      <c r="C28" s="26">
        <v>2.9549500000000002</v>
      </c>
      <c r="D28" s="7">
        <f t="shared" si="5"/>
        <v>0.47279200000000005</v>
      </c>
      <c r="E28" s="7"/>
      <c r="F28" s="8" t="s">
        <v>9</v>
      </c>
      <c r="G28" s="7">
        <f t="shared" si="4"/>
        <v>3.4277420000000003</v>
      </c>
    </row>
    <row r="29" spans="1:8" s="20" customFormat="1">
      <c r="A29" s="66">
        <v>41374</v>
      </c>
      <c r="B29" s="66">
        <v>41380</v>
      </c>
      <c r="C29" s="26">
        <v>2.9855800000000001</v>
      </c>
      <c r="D29" s="7">
        <f t="shared" si="5"/>
        <v>0.47769280000000003</v>
      </c>
      <c r="E29" s="7"/>
      <c r="F29" s="8" t="s">
        <v>9</v>
      </c>
      <c r="G29" s="7">
        <f t="shared" si="4"/>
        <v>3.4632728000000004</v>
      </c>
    </row>
    <row r="30" spans="1:8" s="20" customFormat="1">
      <c r="A30" s="66">
        <v>41381</v>
      </c>
      <c r="B30" s="66">
        <v>41387</v>
      </c>
      <c r="C30" s="26">
        <v>2.8739800000000004</v>
      </c>
      <c r="D30" s="7">
        <f t="shared" si="5"/>
        <v>0.4598368000000001</v>
      </c>
      <c r="E30" s="7"/>
      <c r="F30" s="8" t="s">
        <v>9</v>
      </c>
      <c r="G30" s="7">
        <f t="shared" si="4"/>
        <v>3.3338168000000006</v>
      </c>
    </row>
    <row r="31" spans="1:8" s="20" customFormat="1">
      <c r="A31" s="66">
        <v>41388</v>
      </c>
      <c r="B31" s="66">
        <v>41394</v>
      </c>
      <c r="C31" s="26">
        <v>2.6973999999999996</v>
      </c>
      <c r="D31" s="7">
        <f t="shared" si="5"/>
        <v>0.43158399999999997</v>
      </c>
      <c r="E31" s="7"/>
      <c r="F31" s="8" t="s">
        <v>9</v>
      </c>
      <c r="G31" s="7">
        <f t="shared" si="4"/>
        <v>3.1289839999999995</v>
      </c>
    </row>
    <row r="32" spans="1:8" s="20" customFormat="1">
      <c r="A32" s="66">
        <v>41395</v>
      </c>
      <c r="B32" s="66">
        <v>41401</v>
      </c>
      <c r="C32" s="26">
        <v>2.73278</v>
      </c>
      <c r="D32" s="7">
        <f t="shared" si="5"/>
        <v>0.43724479999999999</v>
      </c>
      <c r="E32" s="7"/>
      <c r="F32" s="8" t="s">
        <v>9</v>
      </c>
      <c r="G32" s="7">
        <f t="shared" ref="G32:G37" si="6">+C32+D32</f>
        <v>3.1700248000000002</v>
      </c>
    </row>
    <row r="33" spans="1:7" s="20" customFormat="1">
      <c r="A33" s="66">
        <v>41402</v>
      </c>
      <c r="B33" s="66">
        <v>41408</v>
      </c>
      <c r="C33" s="26">
        <v>2.6769000000000007</v>
      </c>
      <c r="D33" s="7">
        <f t="shared" si="5"/>
        <v>0.42830400000000013</v>
      </c>
      <c r="E33" s="7"/>
      <c r="F33" s="8" t="s">
        <v>9</v>
      </c>
      <c r="G33" s="7">
        <f t="shared" si="6"/>
        <v>3.105204000000001</v>
      </c>
    </row>
    <row r="34" spans="1:7" s="20" customFormat="1">
      <c r="A34" s="66">
        <v>41409</v>
      </c>
      <c r="B34" s="66">
        <v>41415</v>
      </c>
      <c r="C34" s="26">
        <v>2.7663199999999999</v>
      </c>
      <c r="D34" s="7">
        <f t="shared" ref="D34:D39" si="7">+C34*16%</f>
        <v>0.44261119999999998</v>
      </c>
      <c r="E34" s="7"/>
      <c r="F34" s="8" t="s">
        <v>9</v>
      </c>
      <c r="G34" s="7">
        <f t="shared" si="6"/>
        <v>3.2089311999999999</v>
      </c>
    </row>
    <row r="35" spans="1:7" s="20" customFormat="1">
      <c r="A35" s="66">
        <v>41416</v>
      </c>
      <c r="B35" s="66">
        <v>41422</v>
      </c>
      <c r="C35" s="26">
        <v>2.7385600000000005</v>
      </c>
      <c r="D35" s="7">
        <f t="shared" si="7"/>
        <v>0.4381696000000001</v>
      </c>
      <c r="E35" s="7"/>
      <c r="F35" s="8" t="s">
        <v>9</v>
      </c>
      <c r="G35" s="7">
        <f t="shared" si="6"/>
        <v>3.1767296000000007</v>
      </c>
    </row>
    <row r="36" spans="1:7" s="20" customFormat="1">
      <c r="A36" s="66">
        <v>41423</v>
      </c>
      <c r="B36" s="66">
        <v>41429</v>
      </c>
      <c r="C36" s="26">
        <v>2.7530000000000001</v>
      </c>
      <c r="D36" s="7">
        <f t="shared" si="7"/>
        <v>0.44048000000000004</v>
      </c>
      <c r="E36" s="7"/>
      <c r="F36" s="8" t="s">
        <v>9</v>
      </c>
      <c r="G36" s="7">
        <f t="shared" si="6"/>
        <v>3.1934800000000001</v>
      </c>
    </row>
    <row r="37" spans="1:7" s="20" customFormat="1">
      <c r="A37" s="66">
        <v>41430</v>
      </c>
      <c r="B37" s="66">
        <v>41436</v>
      </c>
      <c r="C37" s="26">
        <v>2.7295750000000005</v>
      </c>
      <c r="D37" s="7">
        <f t="shared" si="7"/>
        <v>0.43673200000000012</v>
      </c>
      <c r="E37" s="7"/>
      <c r="F37" s="8" t="s">
        <v>9</v>
      </c>
      <c r="G37" s="7">
        <f t="shared" si="6"/>
        <v>3.1663070000000006</v>
      </c>
    </row>
    <row r="38" spans="1:7" s="20" customFormat="1">
      <c r="A38" s="66">
        <v>41437</v>
      </c>
      <c r="B38" s="66">
        <v>41443</v>
      </c>
      <c r="C38" s="26">
        <v>2.76668</v>
      </c>
      <c r="D38" s="7">
        <f t="shared" si="7"/>
        <v>0.44266880000000003</v>
      </c>
      <c r="E38" s="7"/>
      <c r="F38" s="8" t="s">
        <v>9</v>
      </c>
      <c r="G38" s="7">
        <f t="shared" ref="G38:G43" si="8">+C38+D38</f>
        <v>3.2093487999999999</v>
      </c>
    </row>
    <row r="39" spans="1:7" s="20" customFormat="1">
      <c r="A39" s="66">
        <v>41444</v>
      </c>
      <c r="B39" s="66">
        <v>41450</v>
      </c>
      <c r="C39" s="26">
        <v>2.8015600000000003</v>
      </c>
      <c r="D39" s="7">
        <f t="shared" si="7"/>
        <v>0.44824960000000003</v>
      </c>
      <c r="E39" s="7"/>
      <c r="F39" s="8" t="s">
        <v>9</v>
      </c>
      <c r="G39" s="7">
        <f t="shared" si="8"/>
        <v>3.2498096000000003</v>
      </c>
    </row>
    <row r="40" spans="1:7" s="20" customFormat="1">
      <c r="A40" s="66">
        <v>41451</v>
      </c>
      <c r="B40" s="66">
        <v>41457</v>
      </c>
      <c r="C40" s="26">
        <v>2.8060600000000004</v>
      </c>
      <c r="D40" s="7">
        <f t="shared" ref="D40:D46" si="9">+C40*16%</f>
        <v>0.44896960000000008</v>
      </c>
      <c r="E40" s="7"/>
      <c r="F40" s="8" t="s">
        <v>9</v>
      </c>
      <c r="G40" s="7">
        <f t="shared" si="8"/>
        <v>3.2550296000000003</v>
      </c>
    </row>
    <row r="41" spans="1:7" s="20" customFormat="1">
      <c r="A41" s="66">
        <v>41458</v>
      </c>
      <c r="B41" s="66">
        <v>41464</v>
      </c>
      <c r="C41" s="26">
        <v>2.7482399999999996</v>
      </c>
      <c r="D41" s="7">
        <f t="shared" si="9"/>
        <v>0.43971839999999995</v>
      </c>
      <c r="E41" s="7"/>
      <c r="F41" s="8" t="s">
        <v>9</v>
      </c>
      <c r="G41" s="7">
        <f t="shared" si="8"/>
        <v>3.1879583999999994</v>
      </c>
    </row>
    <row r="42" spans="1:7" s="20" customFormat="1">
      <c r="A42" s="66">
        <v>41465</v>
      </c>
      <c r="B42" s="66">
        <v>41471</v>
      </c>
      <c r="C42" s="26">
        <v>2.82795</v>
      </c>
      <c r="D42" s="7">
        <f t="shared" si="9"/>
        <v>0.45247199999999999</v>
      </c>
      <c r="E42" s="7"/>
      <c r="F42" s="8" t="s">
        <v>9</v>
      </c>
      <c r="G42" s="7">
        <f t="shared" si="8"/>
        <v>3.2804219999999997</v>
      </c>
    </row>
    <row r="43" spans="1:7" s="20" customFormat="1">
      <c r="A43" s="66">
        <v>41472</v>
      </c>
      <c r="B43" s="66">
        <v>41478</v>
      </c>
      <c r="C43" s="26">
        <v>2.895179999999999</v>
      </c>
      <c r="D43" s="7">
        <f t="shared" si="9"/>
        <v>0.46322879999999983</v>
      </c>
      <c r="E43" s="7"/>
      <c r="F43" s="8" t="s">
        <v>9</v>
      </c>
      <c r="G43" s="7">
        <f t="shared" si="8"/>
        <v>3.358408799999999</v>
      </c>
    </row>
    <row r="44" spans="1:7" s="20" customFormat="1">
      <c r="A44" s="66">
        <v>41479</v>
      </c>
      <c r="B44" s="66">
        <v>41485</v>
      </c>
      <c r="C44" s="26">
        <v>2.9557600000000002</v>
      </c>
      <c r="D44" s="7">
        <f t="shared" si="9"/>
        <v>0.47292160000000005</v>
      </c>
      <c r="E44" s="7"/>
      <c r="F44" s="8" t="s">
        <v>9</v>
      </c>
      <c r="G44" s="7">
        <f t="shared" ref="G44:G49" si="10">+C44+D44</f>
        <v>3.4286816</v>
      </c>
    </row>
    <row r="45" spans="1:7" s="20" customFormat="1">
      <c r="A45" s="66">
        <v>41486</v>
      </c>
      <c r="B45" s="66">
        <v>41492</v>
      </c>
      <c r="C45" s="26">
        <v>2.9223599999999998</v>
      </c>
      <c r="D45" s="7">
        <f t="shared" si="9"/>
        <v>0.46757759999999998</v>
      </c>
      <c r="E45" s="7"/>
      <c r="F45" s="8" t="s">
        <v>9</v>
      </c>
      <c r="G45" s="7">
        <f t="shared" si="10"/>
        <v>3.3899375999999997</v>
      </c>
    </row>
    <row r="46" spans="1:7" s="20" customFormat="1">
      <c r="A46" s="66">
        <v>41493</v>
      </c>
      <c r="B46" s="66">
        <v>41499</v>
      </c>
      <c r="C46" s="26">
        <v>2.9560599999999999</v>
      </c>
      <c r="D46" s="7">
        <f t="shared" si="9"/>
        <v>0.47296959999999999</v>
      </c>
      <c r="E46" s="7"/>
      <c r="F46" s="8" t="s">
        <v>9</v>
      </c>
      <c r="G46" s="7">
        <f t="shared" si="10"/>
        <v>3.4290295999999998</v>
      </c>
    </row>
    <row r="47" spans="1:7" s="20" customFormat="1">
      <c r="A47" s="66">
        <v>41500</v>
      </c>
      <c r="B47" s="66">
        <v>41506</v>
      </c>
      <c r="C47" s="26">
        <v>2.9375600000000004</v>
      </c>
      <c r="D47" s="7">
        <f t="shared" ref="D47:D53" si="11">+C47*16%</f>
        <v>0.47000960000000008</v>
      </c>
      <c r="E47" s="7"/>
      <c r="F47" s="8" t="s">
        <v>9</v>
      </c>
      <c r="G47" s="7">
        <f t="shared" si="10"/>
        <v>3.4075696000000004</v>
      </c>
    </row>
    <row r="48" spans="1:7" s="20" customFormat="1">
      <c r="A48" s="66">
        <v>41507</v>
      </c>
      <c r="B48" s="66">
        <v>41513</v>
      </c>
      <c r="C48" s="26">
        <v>2.9997400000000005</v>
      </c>
      <c r="D48" s="7">
        <f t="shared" si="11"/>
        <v>0.47995840000000012</v>
      </c>
      <c r="E48" s="7"/>
      <c r="F48" s="8" t="s">
        <v>9</v>
      </c>
      <c r="G48" s="7">
        <f t="shared" si="10"/>
        <v>3.4796984000000006</v>
      </c>
    </row>
    <row r="49" spans="1:7" s="20" customFormat="1">
      <c r="A49" s="66">
        <v>41514</v>
      </c>
      <c r="B49" s="66">
        <v>41520</v>
      </c>
      <c r="C49" s="26">
        <v>3.0366000000000004</v>
      </c>
      <c r="D49" s="7">
        <f t="shared" si="11"/>
        <v>0.48585600000000007</v>
      </c>
      <c r="E49" s="7"/>
      <c r="F49" s="8" t="s">
        <v>9</v>
      </c>
      <c r="G49" s="7">
        <f t="shared" si="10"/>
        <v>3.5224560000000005</v>
      </c>
    </row>
    <row r="50" spans="1:7" s="20" customFormat="1">
      <c r="A50" s="66">
        <v>41521</v>
      </c>
      <c r="B50" s="66">
        <v>41527</v>
      </c>
      <c r="C50" s="26">
        <v>3.1061399999999999</v>
      </c>
      <c r="D50" s="7">
        <f t="shared" si="11"/>
        <v>0.49698239999999999</v>
      </c>
      <c r="E50" s="7"/>
      <c r="F50" s="8" t="s">
        <v>9</v>
      </c>
      <c r="G50" s="7">
        <f t="shared" ref="G50:G55" si="12">+C50+D50</f>
        <v>3.6031223999999997</v>
      </c>
    </row>
    <row r="51" spans="1:7" s="20" customFormat="1">
      <c r="A51" s="66">
        <v>41528</v>
      </c>
      <c r="B51" s="66">
        <v>41534</v>
      </c>
      <c r="C51" s="26">
        <v>3.0287250000000006</v>
      </c>
      <c r="D51" s="7">
        <f t="shared" si="11"/>
        <v>0.48459600000000008</v>
      </c>
      <c r="E51" s="7"/>
      <c r="F51" s="8" t="s">
        <v>9</v>
      </c>
      <c r="G51" s="7">
        <f t="shared" si="12"/>
        <v>3.5133210000000008</v>
      </c>
    </row>
    <row r="52" spans="1:7" s="20" customFormat="1">
      <c r="A52" s="66">
        <v>41535</v>
      </c>
      <c r="B52" s="66">
        <v>41541</v>
      </c>
      <c r="C52" s="26">
        <v>2.9856000000000007</v>
      </c>
      <c r="D52" s="7">
        <f t="shared" si="11"/>
        <v>0.47769600000000012</v>
      </c>
      <c r="E52" s="7"/>
      <c r="F52" s="8" t="s">
        <v>9</v>
      </c>
      <c r="G52" s="7">
        <f t="shared" si="12"/>
        <v>3.4632960000000006</v>
      </c>
    </row>
    <row r="53" spans="1:7" s="20" customFormat="1">
      <c r="A53" s="66">
        <v>41542</v>
      </c>
      <c r="B53" s="66">
        <v>41548</v>
      </c>
      <c r="C53" s="26">
        <v>2.9227400000000001</v>
      </c>
      <c r="D53" s="7">
        <f t="shared" si="11"/>
        <v>0.46763840000000001</v>
      </c>
      <c r="E53" s="7"/>
      <c r="F53" s="8" t="s">
        <v>9</v>
      </c>
      <c r="G53" s="7">
        <f t="shared" si="12"/>
        <v>3.3903784000000003</v>
      </c>
    </row>
    <row r="54" spans="1:7" s="20" customFormat="1">
      <c r="A54" s="66">
        <v>41549</v>
      </c>
      <c r="B54" s="66">
        <v>41555</v>
      </c>
      <c r="C54" s="26">
        <v>2.8500799999999997</v>
      </c>
      <c r="D54" s="7">
        <f t="shared" ref="D54:D60" si="13">+C54*16%</f>
        <v>0.45601279999999994</v>
      </c>
      <c r="E54" s="7"/>
      <c r="F54" s="8" t="s">
        <v>9</v>
      </c>
      <c r="G54" s="7">
        <f t="shared" si="12"/>
        <v>3.3060927999999996</v>
      </c>
    </row>
    <row r="55" spans="1:7" s="20" customFormat="1" ht="16.5" customHeight="1">
      <c r="A55" s="66">
        <v>41556</v>
      </c>
      <c r="B55" s="66">
        <v>41562</v>
      </c>
      <c r="C55" s="26">
        <v>2.8732199999999999</v>
      </c>
      <c r="D55" s="7">
        <f t="shared" si="13"/>
        <v>0.45971519999999999</v>
      </c>
      <c r="E55" s="7"/>
      <c r="F55" s="8" t="s">
        <v>9</v>
      </c>
      <c r="G55" s="7">
        <f t="shared" si="12"/>
        <v>3.3329351999999997</v>
      </c>
    </row>
    <row r="56" spans="1:7" s="20" customFormat="1">
      <c r="A56" s="66">
        <v>41563</v>
      </c>
      <c r="B56" s="66">
        <v>41569</v>
      </c>
      <c r="C56" s="26">
        <v>2.9199200000000007</v>
      </c>
      <c r="D56" s="7">
        <f t="shared" si="13"/>
        <v>0.46718720000000014</v>
      </c>
      <c r="E56" s="7"/>
      <c r="F56" s="8" t="s">
        <v>9</v>
      </c>
      <c r="G56" s="7">
        <f t="shared" ref="G56:G61" si="14">+C56+D56</f>
        <v>3.3871072000000009</v>
      </c>
    </row>
    <row r="57" spans="1:7" s="20" customFormat="1">
      <c r="A57" s="66">
        <v>41570</v>
      </c>
      <c r="B57" s="66">
        <v>41576</v>
      </c>
      <c r="C57" s="26">
        <v>2.9182199999999998</v>
      </c>
      <c r="D57" s="7">
        <f t="shared" si="13"/>
        <v>0.46691519999999997</v>
      </c>
      <c r="E57" s="7"/>
      <c r="F57" s="8" t="s">
        <v>9</v>
      </c>
      <c r="G57" s="7">
        <f t="shared" si="14"/>
        <v>3.3851351999999997</v>
      </c>
    </row>
    <row r="58" spans="1:7" s="20" customFormat="1">
      <c r="A58" s="66">
        <v>41577</v>
      </c>
      <c r="B58" s="66">
        <v>41583</v>
      </c>
      <c r="C58" s="26">
        <v>2.8623599999999998</v>
      </c>
      <c r="D58" s="7">
        <f t="shared" si="13"/>
        <v>0.45797759999999998</v>
      </c>
      <c r="E58" s="7"/>
      <c r="F58" s="8" t="s">
        <v>9</v>
      </c>
      <c r="G58" s="7">
        <f t="shared" si="14"/>
        <v>3.3203375999999998</v>
      </c>
    </row>
    <row r="59" spans="1:7" s="20" customFormat="1">
      <c r="A59" s="66">
        <v>41584</v>
      </c>
      <c r="B59" s="66">
        <v>41590</v>
      </c>
      <c r="C59" s="26">
        <v>2.8833599999999997</v>
      </c>
      <c r="D59" s="7">
        <f t="shared" si="13"/>
        <v>0.46133759999999996</v>
      </c>
      <c r="E59" s="7"/>
      <c r="F59" s="8" t="s">
        <v>9</v>
      </c>
      <c r="G59" s="7">
        <f t="shared" si="14"/>
        <v>3.3446975999999995</v>
      </c>
    </row>
    <row r="60" spans="1:7" s="20" customFormat="1">
      <c r="A60" s="66">
        <v>41591</v>
      </c>
      <c r="B60" s="66">
        <v>41597</v>
      </c>
      <c r="C60" s="26">
        <v>2.7509000000000001</v>
      </c>
      <c r="D60" s="7">
        <f t="shared" si="13"/>
        <v>0.44014400000000004</v>
      </c>
      <c r="E60" s="7"/>
      <c r="F60" s="8" t="s">
        <v>9</v>
      </c>
      <c r="G60" s="7">
        <f t="shared" si="14"/>
        <v>3.1910440000000002</v>
      </c>
    </row>
    <row r="61" spans="1:7" s="20" customFormat="1">
      <c r="A61" s="66">
        <v>41598</v>
      </c>
      <c r="B61" s="66">
        <v>41604</v>
      </c>
      <c r="C61" s="26">
        <v>2.7978600000000005</v>
      </c>
      <c r="D61" s="7">
        <f t="shared" ref="D61:D67" si="15">+C61*16%</f>
        <v>0.4476576000000001</v>
      </c>
      <c r="E61" s="7"/>
      <c r="F61" s="8" t="s">
        <v>9</v>
      </c>
      <c r="G61" s="7">
        <f t="shared" si="14"/>
        <v>3.2455176000000003</v>
      </c>
    </row>
    <row r="62" spans="1:7" s="20" customFormat="1">
      <c r="A62" s="66">
        <v>41605</v>
      </c>
      <c r="B62" s="66">
        <v>41611</v>
      </c>
      <c r="C62" s="26">
        <v>2.8710600000000004</v>
      </c>
      <c r="D62" s="7">
        <f t="shared" si="15"/>
        <v>0.45936960000000004</v>
      </c>
      <c r="E62" s="7"/>
      <c r="F62" s="8" t="s">
        <v>9</v>
      </c>
      <c r="G62" s="7">
        <f t="shared" ref="G62:G67" si="16">+C62+D62</f>
        <v>3.3304296000000004</v>
      </c>
    </row>
    <row r="63" spans="1:7" s="20" customFormat="1">
      <c r="A63" s="66">
        <v>41612</v>
      </c>
      <c r="B63" s="66">
        <v>41618</v>
      </c>
      <c r="C63" s="26">
        <v>2.9530666666666665</v>
      </c>
      <c r="D63" s="7">
        <f t="shared" si="15"/>
        <v>0.47249066666666667</v>
      </c>
      <c r="E63" s="7"/>
      <c r="F63" s="8" t="s">
        <v>9</v>
      </c>
      <c r="G63" s="7">
        <f t="shared" si="16"/>
        <v>3.4255573333333333</v>
      </c>
    </row>
    <row r="64" spans="1:7" s="20" customFormat="1">
      <c r="A64" s="66">
        <v>41619</v>
      </c>
      <c r="B64" s="66">
        <v>41625</v>
      </c>
      <c r="C64" s="26">
        <v>2.9625599999999999</v>
      </c>
      <c r="D64" s="7">
        <f t="shared" si="15"/>
        <v>0.47400959999999998</v>
      </c>
      <c r="E64" s="7"/>
      <c r="F64" s="8" t="s">
        <v>9</v>
      </c>
      <c r="G64" s="7">
        <f t="shared" si="16"/>
        <v>3.4365695999999999</v>
      </c>
    </row>
    <row r="65" spans="1:7" s="20" customFormat="1">
      <c r="A65" s="66">
        <v>41626</v>
      </c>
      <c r="B65" s="66">
        <v>41632</v>
      </c>
      <c r="C65" s="26">
        <v>2.9214199999999999</v>
      </c>
      <c r="D65" s="7">
        <f t="shared" si="15"/>
        <v>0.46742719999999999</v>
      </c>
      <c r="E65" s="7"/>
      <c r="F65" s="8" t="s">
        <v>9</v>
      </c>
      <c r="G65" s="7">
        <f t="shared" si="16"/>
        <v>3.3888471999999998</v>
      </c>
    </row>
    <row r="66" spans="1:7" s="20" customFormat="1">
      <c r="A66" s="66">
        <v>41633</v>
      </c>
      <c r="B66" s="66">
        <v>41639</v>
      </c>
      <c r="C66" s="26">
        <v>2.94658</v>
      </c>
      <c r="D66" s="7">
        <f t="shared" si="15"/>
        <v>0.47145280000000001</v>
      </c>
      <c r="E66" s="7"/>
      <c r="F66" s="8" t="s">
        <v>9</v>
      </c>
      <c r="G66" s="7">
        <f t="shared" si="16"/>
        <v>3.4180327999999998</v>
      </c>
    </row>
    <row r="67" spans="1:7" s="20" customFormat="1">
      <c r="A67" s="66">
        <v>41640</v>
      </c>
      <c r="B67" s="66">
        <v>41646</v>
      </c>
      <c r="C67" s="26">
        <v>3.0265500000000003</v>
      </c>
      <c r="D67" s="7">
        <f t="shared" si="15"/>
        <v>0.48424800000000007</v>
      </c>
      <c r="E67" s="7"/>
      <c r="F67" s="8" t="s">
        <v>9</v>
      </c>
      <c r="G67" s="7">
        <f t="shared" si="16"/>
        <v>3.5107980000000003</v>
      </c>
    </row>
    <row r="68" spans="1:7" s="20" customFormat="1">
      <c r="A68" s="66">
        <v>41647</v>
      </c>
      <c r="B68" s="66">
        <v>41653</v>
      </c>
      <c r="C68" s="26">
        <v>2.9714</v>
      </c>
      <c r="D68" s="7">
        <f t="shared" ref="D68:D74" si="17">+C68*16%</f>
        <v>0.47542400000000001</v>
      </c>
      <c r="E68" s="7"/>
      <c r="F68" s="8" t="s">
        <v>9</v>
      </c>
      <c r="G68" s="7">
        <f t="shared" ref="G68:G73" si="18">+C68+D68</f>
        <v>3.4468239999999999</v>
      </c>
    </row>
    <row r="69" spans="1:7" s="20" customFormat="1">
      <c r="A69" s="66">
        <v>41654</v>
      </c>
      <c r="B69" s="66">
        <v>41660</v>
      </c>
      <c r="C69" s="26">
        <v>2.9217399999999998</v>
      </c>
      <c r="D69" s="7">
        <f t="shared" si="17"/>
        <v>0.46747839999999996</v>
      </c>
      <c r="E69" s="7"/>
      <c r="F69" s="8" t="s">
        <v>9</v>
      </c>
      <c r="G69" s="7">
        <f t="shared" si="18"/>
        <v>3.3892183999999999</v>
      </c>
    </row>
    <row r="70" spans="1:7" s="20" customFormat="1">
      <c r="A70" s="66">
        <v>41661</v>
      </c>
      <c r="B70" s="66">
        <v>41667</v>
      </c>
      <c r="C70" s="26">
        <v>2.8957399999999995</v>
      </c>
      <c r="D70" s="7">
        <f t="shared" si="17"/>
        <v>0.46331839999999991</v>
      </c>
      <c r="E70" s="7"/>
      <c r="F70" s="8" t="s">
        <v>9</v>
      </c>
      <c r="G70" s="7">
        <f t="shared" si="18"/>
        <v>3.3590583999999994</v>
      </c>
    </row>
    <row r="71" spans="1:7" s="20" customFormat="1">
      <c r="A71" s="66">
        <v>41668</v>
      </c>
      <c r="B71" s="66">
        <v>41670</v>
      </c>
      <c r="C71" s="26">
        <v>2.9191750000000001</v>
      </c>
      <c r="D71" s="7">
        <f t="shared" si="17"/>
        <v>0.46706800000000004</v>
      </c>
      <c r="E71" s="7"/>
      <c r="F71" s="8" t="s">
        <v>9</v>
      </c>
      <c r="G71" s="7">
        <f t="shared" si="18"/>
        <v>3.3862430000000003</v>
      </c>
    </row>
    <row r="72" spans="1:7" s="20" customFormat="1">
      <c r="A72" s="66">
        <v>41671</v>
      </c>
      <c r="B72" s="66">
        <v>41674</v>
      </c>
      <c r="C72" s="26">
        <v>2.9191750000000001</v>
      </c>
      <c r="D72" s="7">
        <f t="shared" si="17"/>
        <v>0.46706800000000004</v>
      </c>
      <c r="E72" s="7"/>
      <c r="F72" s="8" t="s">
        <v>9</v>
      </c>
      <c r="G72" s="7">
        <f t="shared" si="18"/>
        <v>3.3862430000000003</v>
      </c>
    </row>
    <row r="73" spans="1:7" s="20" customFormat="1">
      <c r="A73" s="66">
        <v>41675</v>
      </c>
      <c r="B73" s="66">
        <v>41681</v>
      </c>
      <c r="C73" s="26">
        <v>2.9335999999999998</v>
      </c>
      <c r="D73" s="7">
        <f t="shared" si="17"/>
        <v>0.46937599999999996</v>
      </c>
      <c r="E73" s="7"/>
      <c r="F73" s="8" t="s">
        <v>9</v>
      </c>
      <c r="G73" s="7">
        <f t="shared" si="18"/>
        <v>3.4029759999999998</v>
      </c>
    </row>
    <row r="74" spans="1:7" s="20" customFormat="1">
      <c r="A74" s="66">
        <v>41682</v>
      </c>
      <c r="B74" s="66">
        <v>41688</v>
      </c>
      <c r="C74" s="26">
        <v>2.9037399999999991</v>
      </c>
      <c r="D74" s="7">
        <f t="shared" si="17"/>
        <v>0.46459839999999986</v>
      </c>
      <c r="E74" s="7"/>
      <c r="F74" s="8" t="s">
        <v>9</v>
      </c>
      <c r="G74" s="7">
        <f t="shared" ref="G74:G79" si="19">+C74+D74</f>
        <v>3.368338399999999</v>
      </c>
    </row>
    <row r="75" spans="1:7" s="20" customFormat="1">
      <c r="A75" s="66">
        <v>41689</v>
      </c>
      <c r="B75" s="66">
        <v>41695</v>
      </c>
      <c r="C75" s="26">
        <v>2.9988800000000002</v>
      </c>
      <c r="D75" s="7">
        <f t="shared" ref="D75:D81" si="20">+C75*16%</f>
        <v>0.47982080000000005</v>
      </c>
      <c r="E75" s="7"/>
      <c r="F75" s="8" t="s">
        <v>9</v>
      </c>
      <c r="G75" s="7">
        <f t="shared" si="19"/>
        <v>3.4787008000000004</v>
      </c>
    </row>
    <row r="76" spans="1:7" s="20" customFormat="1">
      <c r="A76" s="66">
        <v>41696</v>
      </c>
      <c r="B76" s="66">
        <v>41702</v>
      </c>
      <c r="C76" s="26">
        <v>3.0363249999999997</v>
      </c>
      <c r="D76" s="7">
        <f t="shared" si="20"/>
        <v>0.48581199999999997</v>
      </c>
      <c r="E76" s="7"/>
      <c r="F76" s="8" t="s">
        <v>9</v>
      </c>
      <c r="G76" s="7">
        <f t="shared" si="19"/>
        <v>3.5221369999999999</v>
      </c>
    </row>
    <row r="77" spans="1:7" s="20" customFormat="1">
      <c r="A77" s="66">
        <v>41703</v>
      </c>
      <c r="B77" s="66">
        <v>41709</v>
      </c>
      <c r="C77" s="26">
        <v>3.0004399999999998</v>
      </c>
      <c r="D77" s="7">
        <f t="shared" si="20"/>
        <v>0.48007039999999995</v>
      </c>
      <c r="E77" s="7"/>
      <c r="F77" s="8" t="s">
        <v>9</v>
      </c>
      <c r="G77" s="7">
        <f t="shared" si="19"/>
        <v>3.4805103999999996</v>
      </c>
    </row>
    <row r="78" spans="1:7" s="20" customFormat="1">
      <c r="A78" s="66">
        <v>41710</v>
      </c>
      <c r="B78" s="66">
        <v>41716</v>
      </c>
      <c r="C78" s="26">
        <v>3.0064800000000003</v>
      </c>
      <c r="D78" s="7">
        <f t="shared" si="20"/>
        <v>0.48103680000000004</v>
      </c>
      <c r="E78" s="7"/>
      <c r="F78" s="8" t="s">
        <v>9</v>
      </c>
      <c r="G78" s="7">
        <f t="shared" si="19"/>
        <v>3.4875168000000003</v>
      </c>
    </row>
    <row r="79" spans="1:7" s="20" customFormat="1">
      <c r="A79" s="66">
        <v>41717</v>
      </c>
      <c r="B79" s="66">
        <v>41723</v>
      </c>
      <c r="C79" s="26">
        <v>2.9003200000000002</v>
      </c>
      <c r="D79" s="7">
        <f t="shared" si="20"/>
        <v>0.46405120000000005</v>
      </c>
      <c r="E79" s="7"/>
      <c r="F79" s="8" t="s">
        <v>9</v>
      </c>
      <c r="G79" s="7">
        <f t="shared" si="19"/>
        <v>3.3643712000000003</v>
      </c>
    </row>
    <row r="80" spans="1:7" s="20" customFormat="1">
      <c r="A80" s="66">
        <v>41724</v>
      </c>
      <c r="B80" s="66">
        <v>41730</v>
      </c>
      <c r="C80" s="26">
        <v>2.8366400000000005</v>
      </c>
      <c r="D80" s="7">
        <f t="shared" si="20"/>
        <v>0.45386240000000011</v>
      </c>
      <c r="E80" s="7"/>
      <c r="F80" s="8" t="s">
        <v>9</v>
      </c>
      <c r="G80" s="7">
        <f t="shared" ref="G80:G85" si="21">+C80+D80</f>
        <v>3.2905024000000007</v>
      </c>
    </row>
    <row r="81" spans="1:7" s="20" customFormat="1">
      <c r="A81" s="66">
        <v>41731</v>
      </c>
      <c r="B81" s="66">
        <v>41737</v>
      </c>
      <c r="C81" s="26">
        <v>2.8648799999999999</v>
      </c>
      <c r="D81" s="7">
        <f t="shared" si="20"/>
        <v>0.45838079999999998</v>
      </c>
      <c r="E81" s="7"/>
      <c r="F81" s="8" t="s">
        <v>9</v>
      </c>
      <c r="G81" s="7">
        <f t="shared" si="21"/>
        <v>3.3232607999999999</v>
      </c>
    </row>
    <row r="82" spans="1:7" s="20" customFormat="1">
      <c r="A82" s="66">
        <v>41738</v>
      </c>
      <c r="B82" s="66">
        <v>41744</v>
      </c>
      <c r="C82" s="26">
        <v>2.84558</v>
      </c>
      <c r="D82" s="7">
        <f t="shared" ref="D82:D88" si="22">+C82*16%</f>
        <v>0.4552928</v>
      </c>
      <c r="E82" s="7"/>
      <c r="F82" s="8" t="s">
        <v>9</v>
      </c>
      <c r="G82" s="7">
        <f t="shared" si="21"/>
        <v>3.3008728000000001</v>
      </c>
    </row>
    <row r="83" spans="1:7" s="20" customFormat="1">
      <c r="A83" s="66">
        <v>41745</v>
      </c>
      <c r="B83" s="66">
        <v>41751</v>
      </c>
      <c r="C83" s="26">
        <v>2.8731599999999999</v>
      </c>
      <c r="D83" s="7">
        <f t="shared" si="22"/>
        <v>0.45970559999999999</v>
      </c>
      <c r="E83" s="7"/>
      <c r="F83" s="8" t="s">
        <v>9</v>
      </c>
      <c r="G83" s="7">
        <f t="shared" si="21"/>
        <v>3.3328655999999999</v>
      </c>
    </row>
    <row r="84" spans="1:7" s="20" customFormat="1">
      <c r="A84" s="66">
        <v>41752</v>
      </c>
      <c r="B84" s="66">
        <v>41758</v>
      </c>
      <c r="C84" s="26">
        <v>2.9480249999999999</v>
      </c>
      <c r="D84" s="7">
        <f t="shared" si="22"/>
        <v>0.47168399999999999</v>
      </c>
      <c r="E84" s="7"/>
      <c r="F84" s="8" t="s">
        <v>9</v>
      </c>
      <c r="G84" s="7">
        <f t="shared" si="21"/>
        <v>3.4197090000000001</v>
      </c>
    </row>
    <row r="85" spans="1:7" s="20" customFormat="1">
      <c r="A85" s="66">
        <v>41759</v>
      </c>
      <c r="B85" s="66">
        <v>41765</v>
      </c>
      <c r="C85" s="26">
        <v>2.94252</v>
      </c>
      <c r="D85" s="7">
        <f t="shared" si="22"/>
        <v>0.47080320000000003</v>
      </c>
      <c r="E85" s="7"/>
      <c r="F85" s="8" t="s">
        <v>9</v>
      </c>
      <c r="G85" s="7">
        <f t="shared" si="21"/>
        <v>3.4133232000000002</v>
      </c>
    </row>
    <row r="86" spans="1:7" s="20" customFormat="1">
      <c r="A86" s="66">
        <v>41766</v>
      </c>
      <c r="B86" s="66">
        <v>41772</v>
      </c>
      <c r="C86" s="26">
        <v>2.8862999999999999</v>
      </c>
      <c r="D86" s="7">
        <f t="shared" si="22"/>
        <v>0.461808</v>
      </c>
      <c r="E86" s="7"/>
      <c r="F86" s="8" t="s">
        <v>9</v>
      </c>
      <c r="G86" s="7">
        <f t="shared" ref="G86:G91" si="23">+C86+D86</f>
        <v>3.3481079999999999</v>
      </c>
    </row>
    <row r="87" spans="1:7" s="20" customFormat="1">
      <c r="A87" s="66">
        <v>41773</v>
      </c>
      <c r="B87" s="66">
        <v>41779</v>
      </c>
      <c r="C87" s="26">
        <v>2.8575599999999999</v>
      </c>
      <c r="D87" s="7">
        <f t="shared" si="22"/>
        <v>0.45720959999999999</v>
      </c>
      <c r="E87" s="7"/>
      <c r="F87" s="8" t="s">
        <v>9</v>
      </c>
      <c r="G87" s="7">
        <f t="shared" si="23"/>
        <v>3.3147696</v>
      </c>
    </row>
    <row r="88" spans="1:7" s="20" customFormat="1" ht="15.75" customHeight="1">
      <c r="A88" s="66">
        <v>41780</v>
      </c>
      <c r="B88" s="66">
        <v>41786</v>
      </c>
      <c r="C88" s="26">
        <v>2.89784</v>
      </c>
      <c r="D88" s="7">
        <f t="shared" si="22"/>
        <v>0.46365440000000002</v>
      </c>
      <c r="E88" s="7"/>
      <c r="F88" s="8" t="s">
        <v>9</v>
      </c>
      <c r="G88" s="7">
        <f t="shared" si="23"/>
        <v>3.3614943999999998</v>
      </c>
    </row>
    <row r="89" spans="1:7" s="20" customFormat="1">
      <c r="A89" s="66">
        <v>41787</v>
      </c>
      <c r="B89" s="66">
        <v>41793</v>
      </c>
      <c r="C89" s="26">
        <v>2.8975400000000002</v>
      </c>
      <c r="D89" s="7">
        <f t="shared" ref="D89:D95" si="24">+C89*16%</f>
        <v>0.46360640000000003</v>
      </c>
      <c r="E89" s="7"/>
      <c r="F89" s="8" t="s">
        <v>9</v>
      </c>
      <c r="G89" s="7">
        <f t="shared" si="23"/>
        <v>3.3611464000000004</v>
      </c>
    </row>
    <row r="90" spans="1:7" s="20" customFormat="1">
      <c r="A90" s="66">
        <v>41794</v>
      </c>
      <c r="B90" s="66">
        <v>41800</v>
      </c>
      <c r="C90" s="26">
        <v>2.8607</v>
      </c>
      <c r="D90" s="7">
        <f t="shared" si="24"/>
        <v>0.45771200000000001</v>
      </c>
      <c r="E90" s="7"/>
      <c r="F90" s="8" t="s">
        <v>9</v>
      </c>
      <c r="G90" s="7">
        <f t="shared" si="23"/>
        <v>3.3184119999999999</v>
      </c>
    </row>
    <row r="91" spans="1:7" s="20" customFormat="1">
      <c r="A91" s="66">
        <v>41801</v>
      </c>
      <c r="B91" s="66">
        <v>41807</v>
      </c>
      <c r="C91" s="26">
        <v>2.8112199999999996</v>
      </c>
      <c r="D91" s="7">
        <f t="shared" si="24"/>
        <v>0.44979519999999995</v>
      </c>
      <c r="E91" s="7"/>
      <c r="F91" s="8" t="s">
        <v>9</v>
      </c>
      <c r="G91" s="7">
        <f t="shared" si="23"/>
        <v>3.2610151999999997</v>
      </c>
    </row>
    <row r="92" spans="1:7" s="20" customFormat="1">
      <c r="A92" s="66">
        <v>41808</v>
      </c>
      <c r="B92" s="66">
        <v>41814</v>
      </c>
      <c r="C92" s="26">
        <v>2.8596200000000001</v>
      </c>
      <c r="D92" s="7">
        <f t="shared" si="24"/>
        <v>0.45753920000000003</v>
      </c>
      <c r="E92" s="7"/>
      <c r="F92" s="8" t="s">
        <v>9</v>
      </c>
      <c r="G92" s="7">
        <f t="shared" ref="G92:G97" si="25">+C92+D92</f>
        <v>3.3171591999999999</v>
      </c>
    </row>
    <row r="93" spans="1:7" s="20" customFormat="1">
      <c r="A93" s="66">
        <v>41815</v>
      </c>
      <c r="B93" s="66">
        <v>41821</v>
      </c>
      <c r="C93" s="26">
        <v>2.9650600000000003</v>
      </c>
      <c r="D93" s="7">
        <f t="shared" si="24"/>
        <v>0.47440960000000004</v>
      </c>
      <c r="E93" s="7"/>
      <c r="F93" s="8" t="s">
        <v>9</v>
      </c>
      <c r="G93" s="7">
        <f t="shared" si="25"/>
        <v>3.4394696000000002</v>
      </c>
    </row>
    <row r="94" spans="1:7" s="20" customFormat="1">
      <c r="A94" s="66">
        <v>41822</v>
      </c>
      <c r="B94" s="66">
        <v>41828</v>
      </c>
      <c r="C94" s="26">
        <v>2.9523000000000001</v>
      </c>
      <c r="D94" s="7">
        <f t="shared" si="24"/>
        <v>0.47236800000000001</v>
      </c>
      <c r="E94" s="7"/>
      <c r="F94" s="8" t="s">
        <v>9</v>
      </c>
      <c r="G94" s="7">
        <f t="shared" si="25"/>
        <v>3.424668</v>
      </c>
    </row>
    <row r="95" spans="1:7" s="20" customFormat="1">
      <c r="A95" s="66">
        <v>41829</v>
      </c>
      <c r="B95" s="66">
        <v>41835</v>
      </c>
      <c r="C95" s="26">
        <v>2.8607</v>
      </c>
      <c r="D95" s="7">
        <f t="shared" si="24"/>
        <v>0.45771200000000001</v>
      </c>
      <c r="E95" s="7"/>
      <c r="F95" s="8" t="s">
        <v>9</v>
      </c>
      <c r="G95" s="7">
        <f t="shared" si="25"/>
        <v>3.3184119999999999</v>
      </c>
    </row>
    <row r="96" spans="1:7" s="20" customFormat="1">
      <c r="A96" s="66">
        <v>41836</v>
      </c>
      <c r="B96" s="66">
        <v>41842</v>
      </c>
      <c r="C96" s="26">
        <v>2.8223599999999998</v>
      </c>
      <c r="D96" s="7">
        <f t="shared" ref="D96:D102" si="26">+C96*16%</f>
        <v>0.45157759999999997</v>
      </c>
      <c r="E96" s="7"/>
      <c r="F96" s="8" t="s">
        <v>9</v>
      </c>
      <c r="G96" s="7">
        <f t="shared" si="25"/>
        <v>3.2739375999999996</v>
      </c>
    </row>
    <row r="97" spans="1:7" s="20" customFormat="1">
      <c r="A97" s="66">
        <v>41843</v>
      </c>
      <c r="B97" s="66">
        <v>41849</v>
      </c>
      <c r="C97" s="26">
        <v>2.8089</v>
      </c>
      <c r="D97" s="7">
        <f t="shared" si="26"/>
        <v>0.44942399999999999</v>
      </c>
      <c r="E97" s="7"/>
      <c r="F97" s="8" t="s">
        <v>9</v>
      </c>
      <c r="G97" s="7">
        <f t="shared" si="25"/>
        <v>3.258324</v>
      </c>
    </row>
    <row r="98" spans="1:7" s="20" customFormat="1">
      <c r="A98" s="66">
        <v>41850</v>
      </c>
      <c r="B98" s="66">
        <v>41856</v>
      </c>
      <c r="C98" s="26">
        <v>2.8463199999999995</v>
      </c>
      <c r="D98" s="7">
        <f t="shared" si="26"/>
        <v>0.4554111999999999</v>
      </c>
      <c r="E98" s="7"/>
      <c r="F98" s="8" t="s">
        <v>9</v>
      </c>
      <c r="G98" s="7">
        <f t="shared" ref="G98:G103" si="27">+C98+D98</f>
        <v>3.3017311999999994</v>
      </c>
    </row>
    <row r="99" spans="1:7" s="20" customFormat="1">
      <c r="A99" s="66">
        <v>41857</v>
      </c>
      <c r="B99" s="66">
        <v>41863</v>
      </c>
      <c r="C99" s="26">
        <v>2.8585399999999996</v>
      </c>
      <c r="D99" s="7">
        <f t="shared" si="26"/>
        <v>0.45736639999999995</v>
      </c>
      <c r="E99" s="7"/>
      <c r="F99" s="8" t="s">
        <v>9</v>
      </c>
      <c r="G99" s="7">
        <f t="shared" si="27"/>
        <v>3.3159063999999994</v>
      </c>
    </row>
    <row r="100" spans="1:7" s="20" customFormat="1">
      <c r="A100" s="66">
        <v>41864</v>
      </c>
      <c r="B100" s="66">
        <v>41870</v>
      </c>
      <c r="C100" s="26">
        <v>2.8567600000000004</v>
      </c>
      <c r="D100" s="7">
        <f t="shared" si="26"/>
        <v>0.45708160000000009</v>
      </c>
      <c r="E100" s="7"/>
      <c r="F100" s="8" t="s">
        <v>9</v>
      </c>
      <c r="G100" s="7">
        <f t="shared" si="27"/>
        <v>3.3138416000000004</v>
      </c>
    </row>
    <row r="101" spans="1:7" s="20" customFormat="1">
      <c r="A101" s="66">
        <v>41871</v>
      </c>
      <c r="B101" s="66">
        <v>41877</v>
      </c>
      <c r="C101" s="26">
        <v>2.86334</v>
      </c>
      <c r="D101" s="7">
        <f t="shared" si="26"/>
        <v>0.4581344</v>
      </c>
      <c r="E101" s="7"/>
      <c r="F101" s="8" t="s">
        <v>9</v>
      </c>
      <c r="G101" s="7">
        <f t="shared" si="27"/>
        <v>3.3214744</v>
      </c>
    </row>
    <row r="102" spans="1:7" s="20" customFormat="1">
      <c r="A102" s="66">
        <v>41878</v>
      </c>
      <c r="B102" s="66">
        <v>41884</v>
      </c>
      <c r="C102" s="26">
        <v>2.8409799999999996</v>
      </c>
      <c r="D102" s="7">
        <f t="shared" si="26"/>
        <v>0.45455679999999993</v>
      </c>
      <c r="E102" s="7"/>
      <c r="F102" s="8" t="s">
        <v>9</v>
      </c>
      <c r="G102" s="7">
        <f t="shared" si="27"/>
        <v>3.2955367999999994</v>
      </c>
    </row>
    <row r="103" spans="1:7" s="20" customFormat="1">
      <c r="A103" s="66">
        <v>41885</v>
      </c>
      <c r="B103" s="66">
        <v>41891</v>
      </c>
      <c r="C103" s="26">
        <v>2.8909600000000002</v>
      </c>
      <c r="D103" s="7">
        <f t="shared" ref="D103:D108" si="28">+C103*16%</f>
        <v>0.46255360000000006</v>
      </c>
      <c r="E103" s="7"/>
      <c r="F103" s="8" t="s">
        <v>9</v>
      </c>
      <c r="G103" s="7">
        <f t="shared" si="27"/>
        <v>3.3535136000000003</v>
      </c>
    </row>
    <row r="104" spans="1:7" s="20" customFormat="1">
      <c r="A104" s="66">
        <v>41892</v>
      </c>
      <c r="B104" s="66">
        <v>41898</v>
      </c>
      <c r="C104" s="26">
        <v>2.8494999999999995</v>
      </c>
      <c r="D104" s="7">
        <f t="shared" si="28"/>
        <v>0.45591999999999994</v>
      </c>
      <c r="E104" s="7"/>
      <c r="F104" s="8" t="s">
        <v>9</v>
      </c>
      <c r="G104" s="7">
        <f t="shared" ref="G104:G109" si="29">+C104+D104</f>
        <v>3.3054199999999994</v>
      </c>
    </row>
    <row r="105" spans="1:7" s="20" customFormat="1">
      <c r="A105" s="66">
        <v>41899</v>
      </c>
      <c r="B105" s="66">
        <v>41905</v>
      </c>
      <c r="C105" s="26">
        <v>2.7784399999999998</v>
      </c>
      <c r="D105" s="7">
        <f t="shared" si="28"/>
        <v>0.44455039999999996</v>
      </c>
      <c r="E105" s="7"/>
      <c r="F105" s="8" t="s">
        <v>9</v>
      </c>
      <c r="G105" s="7">
        <f t="shared" si="29"/>
        <v>3.2229903999999996</v>
      </c>
    </row>
    <row r="106" spans="1:7" s="20" customFormat="1">
      <c r="A106" s="66">
        <v>41906</v>
      </c>
      <c r="B106" s="66">
        <v>41912</v>
      </c>
      <c r="C106" s="26">
        <v>2.7214800000000001</v>
      </c>
      <c r="D106" s="7">
        <f t="shared" si="28"/>
        <v>0.43543680000000001</v>
      </c>
      <c r="E106" s="7"/>
      <c r="F106" s="8" t="s">
        <v>9</v>
      </c>
      <c r="G106" s="7">
        <f t="shared" si="29"/>
        <v>3.1569168000000003</v>
      </c>
    </row>
    <row r="107" spans="1:7" s="20" customFormat="1">
      <c r="A107" s="66">
        <v>41913</v>
      </c>
      <c r="B107" s="66">
        <v>41919</v>
      </c>
      <c r="C107" s="26">
        <v>2.6775800000000003</v>
      </c>
      <c r="D107" s="7">
        <f t="shared" si="28"/>
        <v>0.42841280000000004</v>
      </c>
      <c r="E107" s="7"/>
      <c r="F107" s="8" t="s">
        <v>9</v>
      </c>
      <c r="G107" s="7">
        <f t="shared" si="29"/>
        <v>3.1059928000000001</v>
      </c>
    </row>
    <row r="108" spans="1:7" s="20" customFormat="1">
      <c r="A108" s="66">
        <v>41920</v>
      </c>
      <c r="B108" s="66">
        <v>41926</v>
      </c>
      <c r="C108" s="26">
        <v>2.6330199999999997</v>
      </c>
      <c r="D108" s="7">
        <f t="shared" si="28"/>
        <v>0.42128319999999997</v>
      </c>
      <c r="E108" s="7"/>
      <c r="F108" s="8" t="s">
        <v>9</v>
      </c>
      <c r="G108" s="7">
        <f t="shared" si="29"/>
        <v>3.0543031999999997</v>
      </c>
    </row>
    <row r="109" spans="1:7" s="20" customFormat="1">
      <c r="A109" s="66">
        <v>41927</v>
      </c>
      <c r="B109" s="66">
        <v>41933</v>
      </c>
      <c r="C109" s="26">
        <v>2.53546</v>
      </c>
      <c r="D109" s="7">
        <f t="shared" ref="D109:D115" si="30">+C109*16%</f>
        <v>0.40567360000000002</v>
      </c>
      <c r="E109" s="7"/>
      <c r="F109" s="8" t="s">
        <v>9</v>
      </c>
      <c r="G109" s="7">
        <f t="shared" si="29"/>
        <v>2.9411336000000001</v>
      </c>
    </row>
    <row r="110" spans="1:7" s="20" customFormat="1">
      <c r="A110" s="66">
        <v>41934</v>
      </c>
      <c r="B110" s="66">
        <v>41940</v>
      </c>
      <c r="C110" s="26">
        <v>2.4412400000000001</v>
      </c>
      <c r="D110" s="7">
        <f t="shared" si="30"/>
        <v>0.39059840000000001</v>
      </c>
      <c r="E110" s="7"/>
      <c r="F110" s="8" t="s">
        <v>9</v>
      </c>
      <c r="G110" s="7">
        <f t="shared" ref="G110:G115" si="31">+C110+D110</f>
        <v>2.8318384000000001</v>
      </c>
    </row>
    <row r="111" spans="1:7" s="20" customFormat="1">
      <c r="A111" s="66">
        <v>41941</v>
      </c>
      <c r="B111" s="66">
        <v>41947</v>
      </c>
      <c r="C111" s="26">
        <v>2.4123200000000002</v>
      </c>
      <c r="D111" s="7">
        <f t="shared" si="30"/>
        <v>0.38597120000000007</v>
      </c>
      <c r="E111" s="7"/>
      <c r="F111" s="8" t="s">
        <v>9</v>
      </c>
      <c r="G111" s="7">
        <f t="shared" si="31"/>
        <v>2.7982912000000004</v>
      </c>
    </row>
    <row r="112" spans="1:7" s="20" customFormat="1">
      <c r="A112" s="66">
        <v>41948</v>
      </c>
      <c r="B112" s="66">
        <v>41954</v>
      </c>
      <c r="C112" s="26">
        <v>2.4387999999999996</v>
      </c>
      <c r="D112" s="7">
        <f t="shared" si="30"/>
        <v>0.39020799999999994</v>
      </c>
      <c r="E112" s="7"/>
      <c r="F112" s="8" t="s">
        <v>9</v>
      </c>
      <c r="G112" s="7">
        <f t="shared" si="31"/>
        <v>2.8290079999999995</v>
      </c>
    </row>
    <row r="113" spans="1:7" s="20" customFormat="1">
      <c r="A113" s="66">
        <v>41955</v>
      </c>
      <c r="B113" s="66">
        <v>41961</v>
      </c>
      <c r="C113" s="26">
        <v>2.4093200000000001</v>
      </c>
      <c r="D113" s="7">
        <f t="shared" si="30"/>
        <v>0.38549120000000003</v>
      </c>
      <c r="E113" s="7"/>
      <c r="F113" s="8" t="s">
        <v>9</v>
      </c>
      <c r="G113" s="7">
        <f t="shared" si="31"/>
        <v>2.7948112000000003</v>
      </c>
    </row>
    <row r="114" spans="1:7" s="20" customFormat="1">
      <c r="A114" s="66">
        <v>41962</v>
      </c>
      <c r="B114" s="66">
        <v>41968</v>
      </c>
      <c r="C114" s="26">
        <v>2.3288199999999999</v>
      </c>
      <c r="D114" s="7">
        <f t="shared" si="30"/>
        <v>0.37261119999999998</v>
      </c>
      <c r="E114" s="7"/>
      <c r="F114" s="8" t="s">
        <v>9</v>
      </c>
      <c r="G114" s="7">
        <f t="shared" si="31"/>
        <v>2.7014312</v>
      </c>
    </row>
    <row r="115" spans="1:7" s="20" customFormat="1">
      <c r="A115" s="66">
        <v>41969</v>
      </c>
      <c r="B115" s="66">
        <v>41975</v>
      </c>
      <c r="C115" s="26">
        <v>2.2888600000000001</v>
      </c>
      <c r="D115" s="7">
        <f t="shared" si="30"/>
        <v>0.36621760000000003</v>
      </c>
      <c r="E115" s="7"/>
      <c r="F115" s="8" t="s">
        <v>9</v>
      </c>
      <c r="G115" s="7">
        <f t="shared" si="31"/>
        <v>2.6550776000000003</v>
      </c>
    </row>
    <row r="116" spans="1:7" s="20" customFormat="1">
      <c r="A116" s="66">
        <v>41976</v>
      </c>
      <c r="B116" s="66">
        <v>41982</v>
      </c>
      <c r="C116" s="26">
        <v>2.2547333333333333</v>
      </c>
      <c r="D116" s="7">
        <f t="shared" ref="D116:D121" si="32">+C116*16%</f>
        <v>0.36075733333333332</v>
      </c>
      <c r="E116" s="7"/>
      <c r="F116" s="8" t="s">
        <v>9</v>
      </c>
      <c r="G116" s="7">
        <f t="shared" ref="G116:G121" si="33">+C116+D116</f>
        <v>2.6154906666666666</v>
      </c>
    </row>
    <row r="117" spans="1:7" s="20" customFormat="1">
      <c r="A117" s="66">
        <v>41983</v>
      </c>
      <c r="B117" s="66">
        <v>41989</v>
      </c>
      <c r="C117" s="26">
        <v>2.0503400000000003</v>
      </c>
      <c r="D117" s="7">
        <f t="shared" si="32"/>
        <v>0.32805440000000002</v>
      </c>
      <c r="E117" s="7"/>
      <c r="F117" s="8" t="s">
        <v>9</v>
      </c>
      <c r="G117" s="7">
        <f t="shared" si="33"/>
        <v>2.3783944000000004</v>
      </c>
    </row>
    <row r="118" spans="1:7" s="20" customFormat="1">
      <c r="A118" s="66">
        <v>41990</v>
      </c>
      <c r="B118" s="66">
        <v>41996</v>
      </c>
      <c r="C118" s="26">
        <v>1.8458200000000002</v>
      </c>
      <c r="D118" s="7">
        <f t="shared" si="32"/>
        <v>0.29533120000000007</v>
      </c>
      <c r="E118" s="7"/>
      <c r="F118" s="8" t="s">
        <v>9</v>
      </c>
      <c r="G118" s="7">
        <f t="shared" si="33"/>
        <v>2.1411512000000004</v>
      </c>
    </row>
    <row r="119" spans="1:7" s="20" customFormat="1">
      <c r="A119" s="66">
        <v>41997</v>
      </c>
      <c r="B119" s="66">
        <v>42003</v>
      </c>
      <c r="C119" s="26">
        <v>1.75648</v>
      </c>
      <c r="D119" s="7">
        <f t="shared" si="32"/>
        <v>0.28103680000000003</v>
      </c>
      <c r="E119" s="7"/>
      <c r="F119" s="8" t="s">
        <v>9</v>
      </c>
      <c r="G119" s="7">
        <f t="shared" si="33"/>
        <v>2.0375168000000001</v>
      </c>
    </row>
    <row r="120" spans="1:7" s="20" customFormat="1">
      <c r="A120" s="66">
        <v>42004</v>
      </c>
      <c r="B120" s="66">
        <v>42010</v>
      </c>
      <c r="C120" s="26">
        <v>1.6425000000000003</v>
      </c>
      <c r="D120" s="7">
        <f t="shared" si="32"/>
        <v>0.26280000000000003</v>
      </c>
      <c r="E120" s="7"/>
      <c r="F120" s="8" t="s">
        <v>9</v>
      </c>
      <c r="G120" s="7">
        <f t="shared" si="33"/>
        <v>1.9053000000000004</v>
      </c>
    </row>
    <row r="121" spans="1:7" s="20" customFormat="1">
      <c r="A121" s="66">
        <v>42011</v>
      </c>
      <c r="B121" s="66">
        <v>42017</v>
      </c>
      <c r="C121" s="26">
        <v>1.6222750000000001</v>
      </c>
      <c r="D121" s="7">
        <f t="shared" si="32"/>
        <v>0.25956400000000002</v>
      </c>
      <c r="E121" s="7"/>
      <c r="F121" s="8" t="s">
        <v>9</v>
      </c>
      <c r="G121" s="7">
        <f t="shared" si="33"/>
        <v>1.8818390000000003</v>
      </c>
    </row>
    <row r="122" spans="1:7" s="20" customFormat="1">
      <c r="A122" s="66">
        <v>42018</v>
      </c>
      <c r="B122" s="66">
        <v>42024</v>
      </c>
      <c r="C122" s="26">
        <v>1.5457999999999998</v>
      </c>
      <c r="D122" s="7">
        <f t="shared" ref="D122:D128" si="34">+C122*16%</f>
        <v>0.24732799999999999</v>
      </c>
      <c r="E122" s="7"/>
      <c r="F122" s="8" t="s">
        <v>9</v>
      </c>
      <c r="G122" s="7">
        <f t="shared" ref="G122:G127" si="35">+C122+D122</f>
        <v>1.7931279999999998</v>
      </c>
    </row>
    <row r="123" spans="1:7" s="20" customFormat="1">
      <c r="A123" s="66">
        <v>42025</v>
      </c>
      <c r="B123" s="66">
        <v>42031</v>
      </c>
      <c r="C123" s="26">
        <v>1.4862400000000002</v>
      </c>
      <c r="D123" s="7">
        <f t="shared" si="34"/>
        <v>0.23779840000000005</v>
      </c>
      <c r="E123" s="7"/>
      <c r="F123" s="8" t="s">
        <v>9</v>
      </c>
      <c r="G123" s="7">
        <f t="shared" si="35"/>
        <v>1.7240384000000002</v>
      </c>
    </row>
    <row r="124" spans="1:7" s="20" customFormat="1">
      <c r="A124" s="66">
        <v>42032</v>
      </c>
      <c r="B124" s="66">
        <v>42038</v>
      </c>
      <c r="C124" s="26">
        <v>1.50525</v>
      </c>
      <c r="D124" s="7">
        <f t="shared" si="34"/>
        <v>0.24084</v>
      </c>
      <c r="E124" s="7"/>
      <c r="F124" s="8" t="s">
        <v>9</v>
      </c>
      <c r="G124" s="7">
        <f t="shared" si="35"/>
        <v>1.7460899999999999</v>
      </c>
    </row>
    <row r="125" spans="1:7" s="20" customFormat="1">
      <c r="A125" s="66">
        <v>42039</v>
      </c>
      <c r="B125" s="66">
        <v>42045</v>
      </c>
      <c r="C125" s="26">
        <v>1.5170999999999999</v>
      </c>
      <c r="D125" s="7">
        <f t="shared" si="34"/>
        <v>0.24273599999999998</v>
      </c>
      <c r="E125" s="7"/>
      <c r="F125" s="8" t="s">
        <v>9</v>
      </c>
      <c r="G125" s="7">
        <f t="shared" si="35"/>
        <v>1.759836</v>
      </c>
    </row>
    <row r="126" spans="1:7" s="20" customFormat="1">
      <c r="A126" s="66">
        <v>42046</v>
      </c>
      <c r="B126" s="66">
        <v>42052</v>
      </c>
      <c r="C126" s="26">
        <v>1.7031000000000003</v>
      </c>
      <c r="D126" s="7">
        <f t="shared" si="34"/>
        <v>0.27249600000000007</v>
      </c>
      <c r="E126" s="7"/>
      <c r="F126" s="8" t="s">
        <v>9</v>
      </c>
      <c r="G126" s="7">
        <f t="shared" si="35"/>
        <v>1.9755960000000004</v>
      </c>
    </row>
    <row r="127" spans="1:7" s="20" customFormat="1">
      <c r="A127" s="66">
        <v>42053</v>
      </c>
      <c r="B127" s="66">
        <v>42059</v>
      </c>
      <c r="C127" s="26">
        <v>1.76474</v>
      </c>
      <c r="D127" s="7">
        <f t="shared" si="34"/>
        <v>0.28235840000000001</v>
      </c>
      <c r="E127" s="7"/>
      <c r="F127" s="8" t="s">
        <v>9</v>
      </c>
      <c r="G127" s="7">
        <f t="shared" si="35"/>
        <v>2.0470983999999999</v>
      </c>
    </row>
    <row r="128" spans="1:7" s="20" customFormat="1">
      <c r="A128" s="66">
        <v>42060</v>
      </c>
      <c r="B128" s="66">
        <v>42066</v>
      </c>
      <c r="C128" s="26">
        <v>1.7718499999999999</v>
      </c>
      <c r="D128" s="7">
        <f t="shared" si="34"/>
        <v>0.28349599999999997</v>
      </c>
      <c r="E128" s="7"/>
      <c r="F128" s="8" t="s">
        <v>9</v>
      </c>
      <c r="G128" s="7">
        <f t="shared" ref="G128:G133" si="36">+C128+D128</f>
        <v>2.0553460000000001</v>
      </c>
    </row>
    <row r="129" spans="1:7" s="20" customFormat="1">
      <c r="A129" s="66">
        <v>42067</v>
      </c>
      <c r="B129" s="66">
        <v>42073</v>
      </c>
      <c r="C129" s="26">
        <v>1.7777000000000001</v>
      </c>
      <c r="D129" s="7">
        <f t="shared" ref="D129:D135" si="37">+C129*16%</f>
        <v>0.28443200000000002</v>
      </c>
      <c r="E129" s="7"/>
      <c r="F129" s="8" t="s">
        <v>9</v>
      </c>
      <c r="G129" s="7">
        <f t="shared" si="36"/>
        <v>2.0621320000000001</v>
      </c>
    </row>
    <row r="130" spans="1:7" s="20" customFormat="1">
      <c r="A130" s="66">
        <v>42074</v>
      </c>
      <c r="B130" s="66">
        <v>42080</v>
      </c>
      <c r="C130" s="26">
        <v>1.774</v>
      </c>
      <c r="D130" s="7">
        <f t="shared" si="37"/>
        <v>0.28384000000000004</v>
      </c>
      <c r="E130" s="7"/>
      <c r="F130" s="8" t="s">
        <v>9</v>
      </c>
      <c r="G130" s="7">
        <f t="shared" si="36"/>
        <v>2.0578400000000001</v>
      </c>
    </row>
    <row r="131" spans="1:7" s="20" customFormat="1">
      <c r="A131" s="66">
        <v>42081</v>
      </c>
      <c r="B131" s="66">
        <v>42087</v>
      </c>
      <c r="C131" s="26">
        <v>1.6555000000000002</v>
      </c>
      <c r="D131" s="7">
        <f t="shared" si="37"/>
        <v>0.26488000000000006</v>
      </c>
      <c r="E131" s="7"/>
      <c r="F131" s="8" t="s">
        <v>9</v>
      </c>
      <c r="G131" s="7">
        <f t="shared" si="36"/>
        <v>1.9203800000000002</v>
      </c>
    </row>
    <row r="132" spans="1:7" s="20" customFormat="1">
      <c r="A132" s="66">
        <v>42088</v>
      </c>
      <c r="B132" s="66">
        <v>42094</v>
      </c>
      <c r="C132" s="26">
        <v>1.5826800000000001</v>
      </c>
      <c r="D132" s="7">
        <f t="shared" si="37"/>
        <v>0.25322880000000003</v>
      </c>
      <c r="E132" s="7"/>
      <c r="F132" s="8" t="s">
        <v>9</v>
      </c>
      <c r="G132" s="7">
        <f t="shared" si="36"/>
        <v>1.8359088000000001</v>
      </c>
    </row>
    <row r="133" spans="1:7" s="20" customFormat="1">
      <c r="A133" s="66">
        <v>42095</v>
      </c>
      <c r="B133" s="66">
        <v>42101</v>
      </c>
      <c r="C133" s="26">
        <v>1.5913400000000002</v>
      </c>
      <c r="D133" s="7">
        <f t="shared" si="37"/>
        <v>0.25461440000000002</v>
      </c>
      <c r="E133" s="7"/>
      <c r="F133" s="8" t="s">
        <v>9</v>
      </c>
      <c r="G133" s="7">
        <f t="shared" si="36"/>
        <v>1.8459544000000001</v>
      </c>
    </row>
    <row r="134" spans="1:7" s="20" customFormat="1">
      <c r="A134" s="66">
        <v>42102</v>
      </c>
      <c r="B134" s="66">
        <v>42108</v>
      </c>
      <c r="C134" s="26">
        <v>1.5901999999999998</v>
      </c>
      <c r="D134" s="7">
        <f t="shared" si="37"/>
        <v>0.25443199999999999</v>
      </c>
      <c r="E134" s="7"/>
      <c r="F134" s="8" t="s">
        <v>9</v>
      </c>
      <c r="G134" s="7">
        <f t="shared" ref="G134:G139" si="38">+C134+D134</f>
        <v>1.8446319999999998</v>
      </c>
    </row>
    <row r="135" spans="1:7" s="20" customFormat="1">
      <c r="A135" s="66">
        <v>42109</v>
      </c>
      <c r="B135" s="66">
        <v>42115</v>
      </c>
      <c r="C135" s="26">
        <v>1.63628</v>
      </c>
      <c r="D135" s="7">
        <f t="shared" si="37"/>
        <v>0.2618048</v>
      </c>
      <c r="E135" s="7"/>
      <c r="F135" s="8" t="s">
        <v>9</v>
      </c>
      <c r="G135" s="7">
        <f t="shared" si="38"/>
        <v>1.8980847999999999</v>
      </c>
    </row>
    <row r="136" spans="1:7" s="20" customFormat="1">
      <c r="A136" s="66">
        <v>42116</v>
      </c>
      <c r="B136" s="66">
        <v>42122</v>
      </c>
      <c r="C136" s="26">
        <v>1.7396</v>
      </c>
      <c r="D136" s="7">
        <f t="shared" ref="D136:D142" si="39">+C136*16%</f>
        <v>0.27833600000000003</v>
      </c>
      <c r="E136" s="7"/>
      <c r="F136" s="8" t="s">
        <v>9</v>
      </c>
      <c r="G136" s="7">
        <f t="shared" si="38"/>
        <v>2.0179360000000002</v>
      </c>
    </row>
    <row r="137" spans="1:7" s="20" customFormat="1">
      <c r="A137" s="66">
        <v>42123</v>
      </c>
      <c r="B137" s="66">
        <v>42129</v>
      </c>
      <c r="C137" s="26">
        <v>1.7634999999999998</v>
      </c>
      <c r="D137" s="7">
        <f t="shared" si="39"/>
        <v>0.28215999999999997</v>
      </c>
      <c r="E137" s="7"/>
      <c r="F137" s="8" t="s">
        <v>9</v>
      </c>
      <c r="G137" s="7">
        <f t="shared" si="38"/>
        <v>2.0456599999999998</v>
      </c>
    </row>
    <row r="138" spans="1:7" s="20" customFormat="1">
      <c r="A138" s="66">
        <v>42130</v>
      </c>
      <c r="B138" s="66">
        <v>42136</v>
      </c>
      <c r="C138" s="26">
        <v>1.8357400000000001</v>
      </c>
      <c r="D138" s="7">
        <f t="shared" si="39"/>
        <v>0.29371840000000005</v>
      </c>
      <c r="E138" s="7"/>
      <c r="F138" s="8" t="s">
        <v>9</v>
      </c>
      <c r="G138" s="7">
        <f t="shared" si="38"/>
        <v>2.1294584000000003</v>
      </c>
    </row>
    <row r="139" spans="1:7" s="20" customFormat="1">
      <c r="A139" s="66">
        <v>42137</v>
      </c>
      <c r="B139" s="66">
        <v>42143</v>
      </c>
      <c r="C139" s="26">
        <v>1.9046800000000002</v>
      </c>
      <c r="D139" s="7">
        <f t="shared" si="39"/>
        <v>0.30474880000000004</v>
      </c>
      <c r="E139" s="7"/>
      <c r="F139" s="8" t="s">
        <v>9</v>
      </c>
      <c r="G139" s="7">
        <f t="shared" si="38"/>
        <v>2.2094288000000004</v>
      </c>
    </row>
    <row r="140" spans="1:7" s="20" customFormat="1">
      <c r="A140" s="66">
        <v>42144</v>
      </c>
      <c r="B140" s="66">
        <v>42150</v>
      </c>
      <c r="C140" s="26">
        <v>1.8923999999999999</v>
      </c>
      <c r="D140" s="7">
        <f t="shared" si="39"/>
        <v>0.302784</v>
      </c>
      <c r="E140" s="7"/>
      <c r="F140" s="8" t="s">
        <v>9</v>
      </c>
      <c r="G140" s="7">
        <f t="shared" ref="G140:G145" si="40">+C140+D140</f>
        <v>2.1951839999999998</v>
      </c>
    </row>
    <row r="141" spans="1:7" s="20" customFormat="1">
      <c r="A141" s="66">
        <v>42151</v>
      </c>
      <c r="B141" s="66">
        <v>42157</v>
      </c>
      <c r="C141" s="26">
        <v>1.85612</v>
      </c>
      <c r="D141" s="7">
        <f t="shared" si="39"/>
        <v>0.2969792</v>
      </c>
      <c r="E141" s="7"/>
      <c r="F141" s="8" t="s">
        <v>9</v>
      </c>
      <c r="G141" s="7">
        <f t="shared" si="40"/>
        <v>2.1530991999999998</v>
      </c>
    </row>
    <row r="142" spans="1:7" s="20" customFormat="1">
      <c r="A142" s="66">
        <v>42158</v>
      </c>
      <c r="B142" s="66">
        <v>42164</v>
      </c>
      <c r="C142" s="26">
        <v>1.7964250000000002</v>
      </c>
      <c r="D142" s="7">
        <f t="shared" si="39"/>
        <v>0.28742800000000002</v>
      </c>
      <c r="E142" s="7"/>
      <c r="F142" s="8" t="s">
        <v>9</v>
      </c>
      <c r="G142" s="7">
        <f t="shared" si="40"/>
        <v>2.0838530000000004</v>
      </c>
    </row>
    <row r="143" spans="1:7" s="20" customFormat="1">
      <c r="A143" s="66">
        <v>42165</v>
      </c>
      <c r="B143" s="66">
        <v>42171</v>
      </c>
      <c r="C143" s="26">
        <v>1.7745199999999999</v>
      </c>
      <c r="D143" s="7">
        <f t="shared" ref="D143:D148" si="41">+C143*16%</f>
        <v>0.28392319999999999</v>
      </c>
      <c r="E143" s="7"/>
      <c r="F143" s="8" t="s">
        <v>9</v>
      </c>
      <c r="G143" s="7">
        <f t="shared" si="40"/>
        <v>2.0584431999999997</v>
      </c>
    </row>
    <row r="144" spans="1:7" s="20" customFormat="1">
      <c r="A144" s="66">
        <v>42172</v>
      </c>
      <c r="B144" s="66">
        <v>42178</v>
      </c>
      <c r="C144" s="26">
        <v>1.76722</v>
      </c>
      <c r="D144" s="7">
        <f t="shared" si="41"/>
        <v>0.28275519999999998</v>
      </c>
      <c r="E144" s="7"/>
      <c r="F144" s="8" t="s">
        <v>9</v>
      </c>
      <c r="G144" s="7">
        <f t="shared" si="40"/>
        <v>2.0499752</v>
      </c>
    </row>
    <row r="145" spans="1:7" s="20" customFormat="1">
      <c r="A145" s="66">
        <v>42179</v>
      </c>
      <c r="B145" s="66">
        <v>42185</v>
      </c>
      <c r="C145" s="26">
        <v>1.7492199999999998</v>
      </c>
      <c r="D145" s="7">
        <f t="shared" si="41"/>
        <v>0.27987519999999999</v>
      </c>
      <c r="E145" s="7"/>
      <c r="F145" s="8" t="s">
        <v>9</v>
      </c>
      <c r="G145" s="7">
        <f t="shared" si="40"/>
        <v>2.0290951999999995</v>
      </c>
    </row>
    <row r="146" spans="1:7" s="20" customFormat="1">
      <c r="A146" s="66">
        <v>42186</v>
      </c>
      <c r="B146" s="66">
        <v>42192</v>
      </c>
      <c r="C146" s="26">
        <v>1.7232999999999998</v>
      </c>
      <c r="D146" s="7">
        <f t="shared" si="41"/>
        <v>0.27572799999999997</v>
      </c>
      <c r="E146" s="7"/>
      <c r="F146" s="8" t="s">
        <v>9</v>
      </c>
      <c r="G146" s="7">
        <f t="shared" ref="G146:G151" si="42">+C146+D146</f>
        <v>1.9990279999999998</v>
      </c>
    </row>
    <row r="147" spans="1:7" s="20" customFormat="1">
      <c r="A147" s="66">
        <v>42193</v>
      </c>
      <c r="B147" s="66">
        <v>42199</v>
      </c>
      <c r="C147" s="26">
        <v>1.7218</v>
      </c>
      <c r="D147" s="7">
        <f t="shared" si="41"/>
        <v>0.27548800000000001</v>
      </c>
      <c r="E147" s="7"/>
      <c r="F147" s="8" t="s">
        <v>9</v>
      </c>
      <c r="G147" s="7">
        <f t="shared" si="42"/>
        <v>1.997288</v>
      </c>
    </row>
    <row r="148" spans="1:7" s="20" customFormat="1">
      <c r="A148" s="66">
        <v>42200</v>
      </c>
      <c r="B148" s="66">
        <v>42206</v>
      </c>
      <c r="C148" s="26">
        <v>1.5844800000000001</v>
      </c>
      <c r="D148" s="7">
        <f t="shared" si="41"/>
        <v>0.25351680000000004</v>
      </c>
      <c r="E148" s="7"/>
      <c r="F148" s="8" t="s">
        <v>9</v>
      </c>
      <c r="G148" s="7">
        <f t="shared" si="42"/>
        <v>1.8379968000000002</v>
      </c>
    </row>
    <row r="149" spans="1:7" s="20" customFormat="1">
      <c r="A149" s="66">
        <v>42207</v>
      </c>
      <c r="B149" s="66">
        <v>42213</v>
      </c>
      <c r="C149" s="26">
        <v>1.5523800000000001</v>
      </c>
      <c r="D149" s="7">
        <f t="shared" ref="D149:D155" si="43">+C149*16%</f>
        <v>0.24838080000000001</v>
      </c>
      <c r="E149" s="7"/>
      <c r="F149" s="8" t="s">
        <v>9</v>
      </c>
      <c r="G149" s="7">
        <f t="shared" si="42"/>
        <v>1.8007608000000002</v>
      </c>
    </row>
    <row r="150" spans="1:7" s="20" customFormat="1">
      <c r="A150" s="66">
        <v>42214</v>
      </c>
      <c r="B150" s="66">
        <v>42220</v>
      </c>
      <c r="C150" s="26">
        <v>1.5517599999999998</v>
      </c>
      <c r="D150" s="7">
        <f t="shared" si="43"/>
        <v>0.24828159999999996</v>
      </c>
      <c r="E150" s="7"/>
      <c r="F150" s="8" t="s">
        <v>9</v>
      </c>
      <c r="G150" s="7">
        <f t="shared" si="42"/>
        <v>1.8000415999999997</v>
      </c>
    </row>
    <row r="151" spans="1:7" s="20" customFormat="1">
      <c r="A151" s="66">
        <v>42221</v>
      </c>
      <c r="B151" s="66">
        <v>42227</v>
      </c>
      <c r="C151" s="26">
        <v>1.49332</v>
      </c>
      <c r="D151" s="7">
        <f t="shared" si="43"/>
        <v>0.23893120000000001</v>
      </c>
      <c r="E151" s="7"/>
      <c r="F151" s="8" t="s">
        <v>9</v>
      </c>
      <c r="G151" s="7">
        <f t="shared" si="42"/>
        <v>1.7322511999999999</v>
      </c>
    </row>
    <row r="152" spans="1:7" s="20" customFormat="1">
      <c r="A152" s="66">
        <v>42228</v>
      </c>
      <c r="B152" s="66">
        <v>42234</v>
      </c>
      <c r="C152" s="26">
        <v>1.4341200000000001</v>
      </c>
      <c r="D152" s="7">
        <f t="shared" si="43"/>
        <v>0.2294592</v>
      </c>
      <c r="E152" s="7"/>
      <c r="F152" s="8" t="s">
        <v>9</v>
      </c>
      <c r="G152" s="7">
        <f t="shared" ref="G152:G157" si="44">+C152+D152</f>
        <v>1.6635792</v>
      </c>
    </row>
    <row r="153" spans="1:7" s="20" customFormat="1">
      <c r="A153" s="66">
        <v>42235</v>
      </c>
      <c r="B153" s="66">
        <v>42241</v>
      </c>
      <c r="C153" s="26">
        <v>1.4552799999999999</v>
      </c>
      <c r="D153" s="7">
        <f t="shared" si="43"/>
        <v>0.23284479999999999</v>
      </c>
      <c r="E153" s="7"/>
      <c r="F153" s="8" t="s">
        <v>9</v>
      </c>
      <c r="G153" s="7">
        <f t="shared" si="44"/>
        <v>1.6881248</v>
      </c>
    </row>
    <row r="154" spans="1:7" s="20" customFormat="1">
      <c r="A154" s="66">
        <v>42242</v>
      </c>
      <c r="B154" s="66">
        <v>42248</v>
      </c>
      <c r="C154" s="26">
        <v>1.3867800000000003</v>
      </c>
      <c r="D154" s="7">
        <f t="shared" si="43"/>
        <v>0.22188480000000005</v>
      </c>
      <c r="E154" s="7"/>
      <c r="F154" s="8" t="s">
        <v>9</v>
      </c>
      <c r="G154" s="7">
        <f t="shared" si="44"/>
        <v>1.6086648000000003</v>
      </c>
    </row>
    <row r="155" spans="1:7" s="20" customFormat="1">
      <c r="A155" s="66">
        <v>42249</v>
      </c>
      <c r="B155" s="66">
        <v>42255</v>
      </c>
      <c r="C155" s="26">
        <v>1.3210999999999999</v>
      </c>
      <c r="D155" s="7">
        <f t="shared" si="43"/>
        <v>0.21137600000000001</v>
      </c>
      <c r="E155" s="7"/>
      <c r="F155" s="8" t="s">
        <v>9</v>
      </c>
      <c r="G155" s="7">
        <f t="shared" si="44"/>
        <v>1.5324759999999999</v>
      </c>
    </row>
    <row r="156" spans="1:7" s="20" customFormat="1">
      <c r="A156" s="66">
        <v>42256</v>
      </c>
      <c r="B156" s="66">
        <v>42262</v>
      </c>
      <c r="C156" s="26">
        <v>1.4724000000000002</v>
      </c>
      <c r="D156" s="7">
        <f t="shared" ref="D156:D162" si="45">+C156*16%</f>
        <v>0.23558400000000002</v>
      </c>
      <c r="E156" s="7"/>
      <c r="F156" s="8" t="s">
        <v>9</v>
      </c>
      <c r="G156" s="7">
        <f t="shared" si="44"/>
        <v>1.7079840000000002</v>
      </c>
    </row>
    <row r="157" spans="1:7" s="20" customFormat="1">
      <c r="A157" s="66">
        <v>42263</v>
      </c>
      <c r="B157" s="66">
        <v>42269</v>
      </c>
      <c r="C157" s="26">
        <v>1.4271500000000001</v>
      </c>
      <c r="D157" s="7">
        <f t="shared" si="45"/>
        <v>0.22834400000000002</v>
      </c>
      <c r="E157" s="7"/>
      <c r="F157" s="8" t="s">
        <v>9</v>
      </c>
      <c r="G157" s="7">
        <f t="shared" si="44"/>
        <v>1.6554940000000002</v>
      </c>
    </row>
    <row r="158" spans="1:7" s="20" customFormat="1">
      <c r="A158" s="66">
        <v>42270</v>
      </c>
      <c r="B158" s="66">
        <v>42276</v>
      </c>
      <c r="C158" s="26">
        <v>1.3675400000000002</v>
      </c>
      <c r="D158" s="7">
        <f t="shared" si="45"/>
        <v>0.21880640000000004</v>
      </c>
      <c r="E158" s="7"/>
      <c r="F158" s="8" t="s">
        <v>9</v>
      </c>
      <c r="G158" s="7">
        <f t="shared" ref="G158:G163" si="46">+C158+D158</f>
        <v>1.5863464000000003</v>
      </c>
    </row>
    <row r="159" spans="1:7" s="20" customFormat="1">
      <c r="A159" s="66">
        <v>42277</v>
      </c>
      <c r="B159" s="66">
        <v>42283</v>
      </c>
      <c r="C159" s="26">
        <v>1.3962399999999999</v>
      </c>
      <c r="D159" s="7">
        <f t="shared" si="45"/>
        <v>0.2233984</v>
      </c>
      <c r="E159" s="7"/>
      <c r="F159" s="8" t="s">
        <v>9</v>
      </c>
      <c r="G159" s="7">
        <f t="shared" si="46"/>
        <v>1.6196383999999999</v>
      </c>
    </row>
    <row r="160" spans="1:7" s="20" customFormat="1">
      <c r="A160" s="66">
        <v>42284</v>
      </c>
      <c r="B160" s="66">
        <v>42290</v>
      </c>
      <c r="C160" s="26">
        <v>1.4114000000000002</v>
      </c>
      <c r="D160" s="7">
        <f t="shared" si="45"/>
        <v>0.22582400000000002</v>
      </c>
      <c r="E160" s="7"/>
      <c r="F160" s="8" t="s">
        <v>9</v>
      </c>
      <c r="G160" s="7">
        <f t="shared" si="46"/>
        <v>1.6372240000000002</v>
      </c>
    </row>
    <row r="161" spans="1:7" s="20" customFormat="1">
      <c r="A161" s="66">
        <v>42291</v>
      </c>
      <c r="B161" s="66">
        <v>42297</v>
      </c>
      <c r="C161" s="26">
        <v>1.4680799999999998</v>
      </c>
      <c r="D161" s="7">
        <f t="shared" si="45"/>
        <v>0.23489279999999998</v>
      </c>
      <c r="E161" s="7"/>
      <c r="F161" s="8" t="s">
        <v>9</v>
      </c>
      <c r="G161" s="7">
        <f t="shared" si="46"/>
        <v>1.7029727999999997</v>
      </c>
    </row>
    <row r="162" spans="1:7" s="20" customFormat="1">
      <c r="A162" s="66">
        <v>42298</v>
      </c>
      <c r="B162" s="66">
        <v>42304</v>
      </c>
      <c r="C162" s="26">
        <v>1.3785800000000001</v>
      </c>
      <c r="D162" s="7">
        <f t="shared" si="45"/>
        <v>0.22057280000000001</v>
      </c>
      <c r="E162" s="7"/>
      <c r="F162" s="8" t="s">
        <v>9</v>
      </c>
      <c r="G162" s="7">
        <f t="shared" si="46"/>
        <v>1.5991528000000002</v>
      </c>
    </row>
    <row r="163" spans="1:7" s="20" customFormat="1">
      <c r="A163" s="66">
        <v>42305</v>
      </c>
      <c r="B163" s="66">
        <v>42311</v>
      </c>
      <c r="C163" s="26">
        <v>1.3857999999999999</v>
      </c>
      <c r="D163" s="7">
        <f t="shared" ref="D163:D169" si="47">+C163*16%</f>
        <v>0.22172799999999998</v>
      </c>
      <c r="E163" s="7"/>
      <c r="F163" s="8" t="s">
        <v>9</v>
      </c>
      <c r="G163" s="7">
        <f t="shared" si="46"/>
        <v>1.6075279999999998</v>
      </c>
    </row>
    <row r="164" spans="1:7" s="20" customFormat="1">
      <c r="A164" s="66">
        <v>42312</v>
      </c>
      <c r="B164" s="66">
        <v>42318</v>
      </c>
      <c r="C164" s="26">
        <v>1.4040600000000001</v>
      </c>
      <c r="D164" s="7">
        <f t="shared" si="47"/>
        <v>0.2246496</v>
      </c>
      <c r="E164" s="7"/>
      <c r="F164" s="8" t="s">
        <v>9</v>
      </c>
      <c r="G164" s="7">
        <f t="shared" ref="G164:G169" si="48">+C164+D164</f>
        <v>1.6287096000000001</v>
      </c>
    </row>
    <row r="165" spans="1:7" s="20" customFormat="1">
      <c r="A165" s="66">
        <v>42319</v>
      </c>
      <c r="B165" s="66">
        <v>42325</v>
      </c>
      <c r="C165" s="26">
        <v>1.4417199999999999</v>
      </c>
      <c r="D165" s="7">
        <f t="shared" si="47"/>
        <v>0.2306752</v>
      </c>
      <c r="E165" s="7"/>
      <c r="F165" s="8" t="s">
        <v>9</v>
      </c>
      <c r="G165" s="7">
        <f t="shared" si="48"/>
        <v>1.6723952</v>
      </c>
    </row>
    <row r="166" spans="1:7" s="20" customFormat="1">
      <c r="A166" s="66">
        <v>42326</v>
      </c>
      <c r="B166" s="66">
        <v>42332</v>
      </c>
      <c r="C166" s="26">
        <v>1.3564400000000001</v>
      </c>
      <c r="D166" s="7">
        <f t="shared" si="47"/>
        <v>0.21703040000000001</v>
      </c>
      <c r="E166" s="7"/>
      <c r="F166" s="8" t="s">
        <v>9</v>
      </c>
      <c r="G166" s="7">
        <f t="shared" si="48"/>
        <v>1.5734704000000002</v>
      </c>
    </row>
    <row r="167" spans="1:7" s="20" customFormat="1">
      <c r="A167" s="66">
        <v>42333</v>
      </c>
      <c r="B167" s="66">
        <v>42339</v>
      </c>
      <c r="C167" s="26">
        <v>1.28352</v>
      </c>
      <c r="D167" s="7">
        <f t="shared" si="47"/>
        <v>0.2053632</v>
      </c>
      <c r="E167" s="7"/>
      <c r="F167" s="8" t="s">
        <v>9</v>
      </c>
      <c r="G167" s="7">
        <f t="shared" si="48"/>
        <v>1.4888832000000001</v>
      </c>
    </row>
    <row r="168" spans="1:7" s="20" customFormat="1">
      <c r="A168" s="66">
        <v>42340</v>
      </c>
      <c r="B168" s="66">
        <v>42346</v>
      </c>
      <c r="C168" s="26">
        <v>1.3215999999999999</v>
      </c>
      <c r="D168" s="7">
        <f t="shared" si="47"/>
        <v>0.21145599999999998</v>
      </c>
      <c r="E168" s="7"/>
      <c r="F168" s="8" t="s">
        <v>9</v>
      </c>
      <c r="G168" s="7">
        <f t="shared" si="48"/>
        <v>1.5330559999999998</v>
      </c>
    </row>
    <row r="169" spans="1:7" s="20" customFormat="1">
      <c r="A169" s="66">
        <v>42347</v>
      </c>
      <c r="B169" s="66">
        <v>42353</v>
      </c>
      <c r="C169" s="26">
        <v>1.2505999999999999</v>
      </c>
      <c r="D169" s="7">
        <f t="shared" si="47"/>
        <v>0.200096</v>
      </c>
      <c r="E169" s="7"/>
      <c r="F169" s="8" t="s">
        <v>9</v>
      </c>
      <c r="G169" s="7">
        <f t="shared" si="48"/>
        <v>1.450696</v>
      </c>
    </row>
    <row r="170" spans="1:7" s="20" customFormat="1">
      <c r="A170" s="66">
        <v>42354</v>
      </c>
      <c r="B170" s="66">
        <v>42360</v>
      </c>
      <c r="C170" s="26">
        <v>1.1505799999999999</v>
      </c>
      <c r="D170" s="7">
        <f t="shared" ref="D170:D176" si="49">+C170*16%</f>
        <v>0.1840928</v>
      </c>
      <c r="E170" s="7"/>
      <c r="F170" s="8" t="s">
        <v>9</v>
      </c>
      <c r="G170" s="7">
        <f t="shared" ref="G170:G175" si="50">+C170+D170</f>
        <v>1.3346727999999999</v>
      </c>
    </row>
    <row r="171" spans="1:7" s="20" customFormat="1">
      <c r="A171" s="66">
        <v>42361</v>
      </c>
      <c r="B171" s="66">
        <v>42367</v>
      </c>
      <c r="C171" s="26">
        <v>1.0306600000000001</v>
      </c>
      <c r="D171" s="7">
        <f t="shared" si="49"/>
        <v>0.16490560000000001</v>
      </c>
      <c r="E171" s="7"/>
      <c r="F171" s="8" t="s">
        <v>9</v>
      </c>
      <c r="G171" s="7">
        <f t="shared" si="50"/>
        <v>1.1955656000000001</v>
      </c>
    </row>
    <row r="172" spans="1:7" s="20" customFormat="1">
      <c r="A172" s="66">
        <v>42368</v>
      </c>
      <c r="B172" s="66">
        <v>42374</v>
      </c>
      <c r="C172" s="26">
        <v>1.0454749999999999</v>
      </c>
      <c r="D172" s="7">
        <f t="shared" si="49"/>
        <v>0.16727599999999998</v>
      </c>
      <c r="E172" s="7"/>
      <c r="F172" s="8" t="s">
        <v>9</v>
      </c>
      <c r="G172" s="7">
        <f t="shared" si="50"/>
        <v>1.2127509999999999</v>
      </c>
    </row>
    <row r="173" spans="1:7" s="20" customFormat="1">
      <c r="A173" s="66">
        <v>42375</v>
      </c>
      <c r="B173" s="66">
        <v>42381</v>
      </c>
      <c r="C173" s="26">
        <v>1.0588249999999999</v>
      </c>
      <c r="D173" s="7">
        <f t="shared" si="49"/>
        <v>0.16941199999999998</v>
      </c>
      <c r="E173" s="7"/>
      <c r="F173" s="8" t="s">
        <v>9</v>
      </c>
      <c r="G173" s="7">
        <f t="shared" si="50"/>
        <v>1.2282369999999998</v>
      </c>
    </row>
    <row r="174" spans="1:7" s="20" customFormat="1">
      <c r="A174" s="66">
        <v>42382</v>
      </c>
      <c r="B174" s="66">
        <v>42388</v>
      </c>
      <c r="C174" s="26">
        <v>1.01732</v>
      </c>
      <c r="D174" s="7">
        <f t="shared" si="49"/>
        <v>0.1627712</v>
      </c>
      <c r="E174" s="7"/>
      <c r="F174" s="8" t="s">
        <v>9</v>
      </c>
      <c r="G174" s="7">
        <f t="shared" si="50"/>
        <v>1.1800912000000001</v>
      </c>
    </row>
    <row r="175" spans="1:7" s="20" customFormat="1">
      <c r="A175" s="66">
        <v>42389</v>
      </c>
      <c r="B175" s="66">
        <v>42395</v>
      </c>
      <c r="C175" s="26">
        <v>0.91918000000000011</v>
      </c>
      <c r="D175" s="7">
        <f t="shared" si="49"/>
        <v>0.14706880000000003</v>
      </c>
      <c r="E175" s="7"/>
      <c r="F175" s="8" t="s">
        <v>9</v>
      </c>
      <c r="G175" s="7">
        <f t="shared" si="50"/>
        <v>1.0662488000000001</v>
      </c>
    </row>
    <row r="176" spans="1:7" s="20" customFormat="1">
      <c r="A176" s="66">
        <v>42396</v>
      </c>
      <c r="B176" s="66">
        <v>42402</v>
      </c>
      <c r="C176" s="26">
        <v>0.86245000000000005</v>
      </c>
      <c r="D176" s="7">
        <f t="shared" si="49"/>
        <v>0.137992</v>
      </c>
      <c r="E176" s="7"/>
      <c r="F176" s="8" t="s">
        <v>9</v>
      </c>
      <c r="G176" s="7">
        <f t="shared" ref="G176:G181" si="51">+C176+D176</f>
        <v>1.0004420000000001</v>
      </c>
    </row>
    <row r="177" spans="1:7" s="20" customFormat="1">
      <c r="A177" s="66">
        <v>42403</v>
      </c>
      <c r="B177" s="66">
        <v>42409</v>
      </c>
      <c r="C177" s="26">
        <v>0.96779999999999999</v>
      </c>
      <c r="D177" s="7">
        <f t="shared" ref="D177:D183" si="52">+C177*16%</f>
        <v>0.15484800000000001</v>
      </c>
      <c r="E177" s="7"/>
      <c r="F177" s="8" t="s">
        <v>9</v>
      </c>
      <c r="G177" s="7">
        <f t="shared" si="51"/>
        <v>1.1226480000000001</v>
      </c>
    </row>
    <row r="178" spans="1:7" s="20" customFormat="1">
      <c r="A178" s="66">
        <v>42410</v>
      </c>
      <c r="B178" s="66">
        <v>42416</v>
      </c>
      <c r="C178" s="26">
        <v>1.0280999999999998</v>
      </c>
      <c r="D178" s="7">
        <f t="shared" si="52"/>
        <v>0.16449599999999998</v>
      </c>
      <c r="E178" s="7"/>
      <c r="F178" s="8" t="s">
        <v>9</v>
      </c>
      <c r="G178" s="7">
        <f t="shared" si="51"/>
        <v>1.1925959999999998</v>
      </c>
    </row>
    <row r="179" spans="1:7" s="20" customFormat="1">
      <c r="A179" s="66">
        <v>42417</v>
      </c>
      <c r="B179" s="66">
        <v>42423</v>
      </c>
      <c r="C179" s="26">
        <v>0.97316000000000003</v>
      </c>
      <c r="D179" s="7">
        <f t="shared" si="52"/>
        <v>0.1557056</v>
      </c>
      <c r="E179" s="7"/>
      <c r="F179" s="8" t="s">
        <v>9</v>
      </c>
      <c r="G179" s="7">
        <f t="shared" si="51"/>
        <v>1.1288656000000001</v>
      </c>
    </row>
    <row r="180" spans="1:7" s="20" customFormat="1">
      <c r="A180" s="66">
        <v>42424</v>
      </c>
      <c r="B180" s="66">
        <v>42430</v>
      </c>
      <c r="C180" s="26">
        <v>0.98442499999999999</v>
      </c>
      <c r="D180" s="7">
        <f t="shared" si="52"/>
        <v>0.15750800000000001</v>
      </c>
      <c r="E180" s="7"/>
      <c r="F180" s="8" t="s">
        <v>9</v>
      </c>
      <c r="G180" s="7">
        <f t="shared" si="51"/>
        <v>1.1419330000000001</v>
      </c>
    </row>
    <row r="181" spans="1:7" s="20" customFormat="1">
      <c r="A181" s="66">
        <v>42431</v>
      </c>
      <c r="B181" s="66">
        <v>42437</v>
      </c>
      <c r="C181" s="26">
        <v>0.95953999999999995</v>
      </c>
      <c r="D181" s="7">
        <f t="shared" si="52"/>
        <v>0.15352640000000001</v>
      </c>
      <c r="E181" s="7"/>
      <c r="F181" s="8" t="s">
        <v>9</v>
      </c>
      <c r="G181" s="7">
        <f t="shared" si="51"/>
        <v>1.1130663999999999</v>
      </c>
    </row>
    <row r="182" spans="1:7" s="20" customFormat="1">
      <c r="A182" s="66">
        <v>42438</v>
      </c>
      <c r="B182" s="66">
        <v>42444</v>
      </c>
      <c r="C182" s="26">
        <v>1.01552</v>
      </c>
      <c r="D182" s="7">
        <f t="shared" si="52"/>
        <v>0.16248319999999999</v>
      </c>
      <c r="E182" s="7"/>
      <c r="F182" s="8" t="s">
        <v>9</v>
      </c>
      <c r="G182" s="7">
        <f t="shared" ref="G182:G187" si="53">+C182+D182</f>
        <v>1.1780032</v>
      </c>
    </row>
    <row r="183" spans="1:7" s="20" customFormat="1">
      <c r="A183" s="66">
        <v>42445</v>
      </c>
      <c r="B183" s="66">
        <v>42451</v>
      </c>
      <c r="C183" s="26">
        <v>1.1061399999999999</v>
      </c>
      <c r="D183" s="7">
        <f t="shared" si="52"/>
        <v>0.17698239999999998</v>
      </c>
      <c r="E183" s="7"/>
      <c r="F183" s="8" t="s">
        <v>9</v>
      </c>
      <c r="G183" s="7">
        <f t="shared" si="53"/>
        <v>1.2831223999999999</v>
      </c>
    </row>
    <row r="184" spans="1:7" s="20" customFormat="1">
      <c r="A184" s="66">
        <v>42452</v>
      </c>
      <c r="B184" s="66">
        <v>42458</v>
      </c>
      <c r="C184" s="26">
        <v>1.1134999999999999</v>
      </c>
      <c r="D184" s="7">
        <f t="shared" ref="D184:D190" si="54">+C184*16%</f>
        <v>0.17815999999999999</v>
      </c>
      <c r="E184" s="7"/>
      <c r="F184" s="8" t="s">
        <v>9</v>
      </c>
      <c r="G184" s="7">
        <f t="shared" si="53"/>
        <v>1.2916599999999998</v>
      </c>
    </row>
    <row r="185" spans="1:7" s="20" customFormat="1">
      <c r="A185" s="66">
        <v>42459</v>
      </c>
      <c r="B185" s="66">
        <v>42465</v>
      </c>
      <c r="C185" s="26">
        <v>1.1189249999999999</v>
      </c>
      <c r="D185" s="7">
        <f t="shared" si="54"/>
        <v>0.17902799999999999</v>
      </c>
      <c r="E185" s="7"/>
      <c r="F185" s="8" t="s">
        <v>9</v>
      </c>
      <c r="G185" s="7">
        <f t="shared" si="53"/>
        <v>1.2979529999999999</v>
      </c>
    </row>
    <row r="186" spans="1:7" s="20" customFormat="1">
      <c r="A186" s="66">
        <v>42466</v>
      </c>
      <c r="B186" s="66">
        <v>42472</v>
      </c>
      <c r="C186" s="26">
        <v>1.05626</v>
      </c>
      <c r="D186" s="7">
        <f t="shared" si="54"/>
        <v>0.1690016</v>
      </c>
      <c r="E186" s="7"/>
      <c r="F186" s="8" t="s">
        <v>9</v>
      </c>
      <c r="G186" s="7">
        <f t="shared" si="53"/>
        <v>1.2252616000000001</v>
      </c>
    </row>
    <row r="187" spans="1:7" s="20" customFormat="1">
      <c r="A187" s="66">
        <v>42473</v>
      </c>
      <c r="B187" s="66">
        <v>42479</v>
      </c>
      <c r="C187" s="26">
        <v>1.0350999999999999</v>
      </c>
      <c r="D187" s="7">
        <f t="shared" si="54"/>
        <v>0.16561599999999999</v>
      </c>
      <c r="E187" s="7"/>
      <c r="F187" s="8" t="s">
        <v>9</v>
      </c>
      <c r="G187" s="7">
        <f t="shared" si="53"/>
        <v>1.2007159999999999</v>
      </c>
    </row>
    <row r="188" spans="1:7" s="20" customFormat="1">
      <c r="A188" s="66">
        <v>42480</v>
      </c>
      <c r="B188" s="66">
        <v>42486</v>
      </c>
      <c r="C188" s="26">
        <v>1.1572200000000001</v>
      </c>
      <c r="D188" s="7">
        <f t="shared" si="54"/>
        <v>0.18515520000000002</v>
      </c>
      <c r="E188" s="7"/>
      <c r="F188" s="8" t="s">
        <v>9</v>
      </c>
      <c r="G188" s="7">
        <f t="shared" ref="G188:G193" si="55">+C188+D188</f>
        <v>1.3423752000000002</v>
      </c>
    </row>
    <row r="189" spans="1:7" s="20" customFormat="1">
      <c r="A189" s="66">
        <v>42487</v>
      </c>
      <c r="B189" s="66">
        <v>42493</v>
      </c>
      <c r="C189" s="26">
        <v>1.1854199999999999</v>
      </c>
      <c r="D189" s="7">
        <f t="shared" si="54"/>
        <v>0.18966719999999998</v>
      </c>
      <c r="E189" s="7"/>
      <c r="F189" s="8" t="s">
        <v>9</v>
      </c>
      <c r="G189" s="7">
        <f t="shared" si="55"/>
        <v>1.3750871999999998</v>
      </c>
    </row>
    <row r="190" spans="1:7" s="20" customFormat="1">
      <c r="A190" s="66">
        <v>42494</v>
      </c>
      <c r="B190" s="66">
        <v>42500</v>
      </c>
      <c r="C190" s="26">
        <v>1.25146</v>
      </c>
      <c r="D190" s="7">
        <f t="shared" si="54"/>
        <v>0.20023360000000001</v>
      </c>
      <c r="E190" s="7"/>
      <c r="F190" s="8" t="s">
        <v>9</v>
      </c>
      <c r="G190" s="7">
        <f t="shared" si="55"/>
        <v>1.4516936</v>
      </c>
    </row>
    <row r="191" spans="1:7" s="20" customFormat="1">
      <c r="A191" s="66">
        <v>42501</v>
      </c>
      <c r="B191" s="66">
        <v>42507</v>
      </c>
      <c r="C191" s="26">
        <v>1.22428</v>
      </c>
      <c r="D191" s="7">
        <f t="shared" ref="D191:D197" si="56">+C191*16%</f>
        <v>0.1958848</v>
      </c>
      <c r="E191" s="7"/>
      <c r="F191" s="8" t="s">
        <v>9</v>
      </c>
      <c r="G191" s="7">
        <f t="shared" si="55"/>
        <v>1.4201648</v>
      </c>
    </row>
    <row r="192" spans="1:7" s="20" customFormat="1">
      <c r="A192" s="66">
        <v>42508</v>
      </c>
      <c r="B192" s="66">
        <v>42514</v>
      </c>
      <c r="C192" s="26">
        <v>1.25912</v>
      </c>
      <c r="D192" s="7">
        <f t="shared" si="56"/>
        <v>0.2014592</v>
      </c>
      <c r="E192" s="7"/>
      <c r="F192" s="8" t="s">
        <v>9</v>
      </c>
      <c r="G192" s="7">
        <f t="shared" si="55"/>
        <v>1.4605792</v>
      </c>
    </row>
    <row r="193" spans="1:7" s="20" customFormat="1">
      <c r="A193" s="66">
        <v>42515</v>
      </c>
      <c r="B193" s="66">
        <v>42521</v>
      </c>
      <c r="C193" s="26">
        <v>1.3669800000000001</v>
      </c>
      <c r="D193" s="7">
        <f t="shared" si="56"/>
        <v>0.21871680000000002</v>
      </c>
      <c r="E193" s="7"/>
      <c r="F193" s="8" t="s">
        <v>9</v>
      </c>
      <c r="G193" s="7">
        <f t="shared" si="55"/>
        <v>1.5856968</v>
      </c>
    </row>
    <row r="194" spans="1:7" s="20" customFormat="1">
      <c r="A194" s="66">
        <v>42522</v>
      </c>
      <c r="B194" s="66">
        <v>42528</v>
      </c>
      <c r="C194" s="26">
        <v>1.38706</v>
      </c>
      <c r="D194" s="7">
        <f t="shared" si="56"/>
        <v>0.2219296</v>
      </c>
      <c r="E194" s="7"/>
      <c r="F194" s="8" t="s">
        <v>9</v>
      </c>
      <c r="G194" s="7">
        <f t="shared" ref="G194:G199" si="57">+C194+D194</f>
        <v>1.6089895999999999</v>
      </c>
    </row>
    <row r="195" spans="1:7" s="20" customFormat="1">
      <c r="A195" s="66">
        <v>42529</v>
      </c>
      <c r="B195" s="66">
        <v>42535</v>
      </c>
      <c r="C195" s="26">
        <v>1.3885000000000003</v>
      </c>
      <c r="D195" s="7">
        <f t="shared" si="56"/>
        <v>0.22216000000000005</v>
      </c>
      <c r="E195" s="7"/>
      <c r="F195" s="8" t="s">
        <v>9</v>
      </c>
      <c r="G195" s="7">
        <f t="shared" si="57"/>
        <v>1.6106600000000004</v>
      </c>
    </row>
    <row r="196" spans="1:7" s="20" customFormat="1">
      <c r="A196" s="66">
        <v>42536</v>
      </c>
      <c r="B196" s="66">
        <v>42542</v>
      </c>
      <c r="C196" s="26">
        <v>1.4289799999999999</v>
      </c>
      <c r="D196" s="7">
        <f t="shared" si="56"/>
        <v>0.2286368</v>
      </c>
      <c r="E196" s="7"/>
      <c r="F196" s="8" t="s">
        <v>9</v>
      </c>
      <c r="G196" s="7">
        <f t="shared" si="57"/>
        <v>1.6576168</v>
      </c>
    </row>
    <row r="197" spans="1:7" s="20" customFormat="1">
      <c r="A197" s="66">
        <v>42543</v>
      </c>
      <c r="B197" s="66">
        <v>42549</v>
      </c>
      <c r="C197" s="26">
        <v>1.3793800000000003</v>
      </c>
      <c r="D197" s="7">
        <f t="shared" si="56"/>
        <v>0.22070080000000006</v>
      </c>
      <c r="E197" s="7"/>
      <c r="F197" s="8" t="s">
        <v>9</v>
      </c>
      <c r="G197" s="7">
        <f t="shared" si="57"/>
        <v>1.6000808000000004</v>
      </c>
    </row>
    <row r="198" spans="1:7" s="20" customFormat="1">
      <c r="A198" s="66">
        <v>42550</v>
      </c>
      <c r="B198" s="66">
        <v>42556</v>
      </c>
      <c r="C198" s="26">
        <v>1.40656</v>
      </c>
      <c r="D198" s="7">
        <f t="shared" ref="D198:D204" si="58">+C198*16%</f>
        <v>0.22504960000000002</v>
      </c>
      <c r="E198" s="7"/>
      <c r="F198" s="8" t="s">
        <v>9</v>
      </c>
      <c r="G198" s="7">
        <f t="shared" si="57"/>
        <v>1.6316096</v>
      </c>
    </row>
    <row r="199" spans="1:7" s="20" customFormat="1">
      <c r="A199" s="66">
        <v>42557</v>
      </c>
      <c r="B199" s="66">
        <v>42563</v>
      </c>
      <c r="C199" s="26">
        <v>1.40082</v>
      </c>
      <c r="D199" s="7">
        <f t="shared" si="58"/>
        <v>0.2241312</v>
      </c>
      <c r="E199" s="7"/>
      <c r="F199" s="8" t="s">
        <v>9</v>
      </c>
      <c r="G199" s="7">
        <f t="shared" si="57"/>
        <v>1.6249511999999999</v>
      </c>
    </row>
    <row r="200" spans="1:7" s="20" customFormat="1">
      <c r="A200" s="66">
        <v>42564</v>
      </c>
      <c r="B200" s="66">
        <v>42570</v>
      </c>
      <c r="C200" s="26">
        <v>1.3433999999999999</v>
      </c>
      <c r="D200" s="7">
        <f t="shared" si="58"/>
        <v>0.214944</v>
      </c>
      <c r="E200" s="7"/>
      <c r="F200" s="8" t="s">
        <v>9</v>
      </c>
      <c r="G200" s="7">
        <f t="shared" ref="G200:G205" si="59">+C200+D200</f>
        <v>1.558344</v>
      </c>
    </row>
    <row r="201" spans="1:7" s="20" customFormat="1">
      <c r="A201" s="66">
        <v>42571</v>
      </c>
      <c r="B201" s="66">
        <v>42577</v>
      </c>
      <c r="C201" s="26">
        <v>1.29834</v>
      </c>
      <c r="D201" s="7">
        <f t="shared" si="58"/>
        <v>0.20773440000000001</v>
      </c>
      <c r="E201" s="7"/>
      <c r="F201" s="8" t="s">
        <v>9</v>
      </c>
      <c r="G201" s="7">
        <f t="shared" si="59"/>
        <v>1.5060744000000001</v>
      </c>
    </row>
    <row r="202" spans="1:7" s="20" customFormat="1">
      <c r="A202" s="66">
        <v>42578</v>
      </c>
      <c r="B202" s="66">
        <v>42584</v>
      </c>
      <c r="C202" s="26">
        <v>1.2565</v>
      </c>
      <c r="D202" s="7">
        <f t="shared" si="58"/>
        <v>0.20104</v>
      </c>
      <c r="E202" s="7"/>
      <c r="F202" s="8" t="s">
        <v>9</v>
      </c>
      <c r="G202" s="7">
        <f t="shared" si="59"/>
        <v>1.4575399999999998</v>
      </c>
    </row>
    <row r="203" spans="1:7" s="20" customFormat="1">
      <c r="A203" s="66">
        <v>42585</v>
      </c>
      <c r="B203" s="66">
        <v>42591</v>
      </c>
      <c r="C203" s="26">
        <v>1.1848400000000001</v>
      </c>
      <c r="D203" s="7">
        <f t="shared" si="58"/>
        <v>0.18957440000000003</v>
      </c>
      <c r="E203" s="7"/>
      <c r="F203" s="8" t="s">
        <v>9</v>
      </c>
      <c r="G203" s="7">
        <f t="shared" si="59"/>
        <v>1.3744144</v>
      </c>
    </row>
    <row r="204" spans="1:7" s="20" customFormat="1">
      <c r="A204" s="66">
        <v>42592</v>
      </c>
      <c r="B204" s="66">
        <v>42598</v>
      </c>
      <c r="C204" s="26">
        <v>1.1724600000000001</v>
      </c>
      <c r="D204" s="7">
        <f t="shared" si="58"/>
        <v>0.18759360000000003</v>
      </c>
      <c r="E204" s="7"/>
      <c r="F204" s="8" t="s">
        <v>9</v>
      </c>
      <c r="G204" s="7">
        <f t="shared" si="59"/>
        <v>1.3600536000000001</v>
      </c>
    </row>
    <row r="205" spans="1:7" s="20" customFormat="1">
      <c r="A205" s="66">
        <v>42599</v>
      </c>
      <c r="B205" s="66">
        <v>42605</v>
      </c>
      <c r="C205" s="26">
        <v>1.2575399999999999</v>
      </c>
      <c r="D205" s="7">
        <f t="shared" ref="D205:D211" si="60">+C205*16%</f>
        <v>0.20120639999999998</v>
      </c>
      <c r="E205" s="7"/>
      <c r="F205" s="8" t="s">
        <v>9</v>
      </c>
      <c r="G205" s="7">
        <f t="shared" si="59"/>
        <v>1.4587463999999999</v>
      </c>
    </row>
    <row r="206" spans="1:7" s="20" customFormat="1">
      <c r="A206" s="66">
        <v>42606</v>
      </c>
      <c r="B206" s="66">
        <v>42612</v>
      </c>
      <c r="C206" s="26">
        <v>1.4156</v>
      </c>
      <c r="D206" s="7">
        <f t="shared" si="60"/>
        <v>0.226496</v>
      </c>
      <c r="E206" s="7"/>
      <c r="F206" s="8" t="s">
        <v>9</v>
      </c>
      <c r="G206" s="7">
        <f t="shared" ref="G206:G211" si="61">+C206+D206</f>
        <v>1.642096</v>
      </c>
    </row>
    <row r="207" spans="1:7" s="20" customFormat="1">
      <c r="A207" s="66">
        <v>42613</v>
      </c>
      <c r="B207" s="66">
        <v>42619</v>
      </c>
      <c r="C207" s="26">
        <v>1.4234199999999999</v>
      </c>
      <c r="D207" s="7">
        <f t="shared" si="60"/>
        <v>0.22774719999999998</v>
      </c>
      <c r="E207" s="7"/>
      <c r="F207" s="8" t="s">
        <v>9</v>
      </c>
      <c r="G207" s="7">
        <f t="shared" si="61"/>
        <v>1.6511671999999999</v>
      </c>
    </row>
    <row r="208" spans="1:7" s="20" customFormat="1">
      <c r="A208" s="66">
        <v>42620</v>
      </c>
      <c r="B208" s="66">
        <v>42626</v>
      </c>
      <c r="C208" s="26">
        <v>1.3369</v>
      </c>
      <c r="D208" s="7">
        <f t="shared" si="60"/>
        <v>0.21390400000000001</v>
      </c>
      <c r="E208" s="7"/>
      <c r="F208" s="8" t="s">
        <v>9</v>
      </c>
      <c r="G208" s="7">
        <f t="shared" si="61"/>
        <v>1.5508040000000001</v>
      </c>
    </row>
    <row r="209" spans="1:7" s="20" customFormat="1">
      <c r="A209" s="66">
        <v>42627</v>
      </c>
      <c r="B209" s="66">
        <v>42633</v>
      </c>
      <c r="C209" s="26">
        <v>1.3463999999999998</v>
      </c>
      <c r="D209" s="7">
        <f t="shared" si="60"/>
        <v>0.21542399999999998</v>
      </c>
      <c r="E209" s="7"/>
      <c r="F209" s="8" t="s">
        <v>9</v>
      </c>
      <c r="G209" s="7">
        <f t="shared" si="61"/>
        <v>1.5618239999999999</v>
      </c>
    </row>
    <row r="210" spans="1:7" s="20" customFormat="1">
      <c r="A210" s="66">
        <v>42634</v>
      </c>
      <c r="B210" s="66">
        <v>42640</v>
      </c>
      <c r="C210" s="26">
        <v>1.3078800000000002</v>
      </c>
      <c r="D210" s="7">
        <f t="shared" si="60"/>
        <v>0.20926080000000002</v>
      </c>
      <c r="E210" s="7"/>
      <c r="F210" s="8" t="s">
        <v>9</v>
      </c>
      <c r="G210" s="7">
        <f t="shared" si="61"/>
        <v>1.5171408000000002</v>
      </c>
    </row>
    <row r="211" spans="1:7" s="20" customFormat="1">
      <c r="A211" s="66">
        <v>42641</v>
      </c>
      <c r="B211" s="66">
        <v>42647</v>
      </c>
      <c r="C211" s="26">
        <v>1.3244800000000001</v>
      </c>
      <c r="D211" s="7">
        <f t="shared" si="60"/>
        <v>0.21191680000000002</v>
      </c>
      <c r="E211" s="7"/>
      <c r="F211" s="8" t="s">
        <v>9</v>
      </c>
      <c r="G211" s="7">
        <f t="shared" si="61"/>
        <v>1.5363968000000001</v>
      </c>
    </row>
    <row r="212" spans="1:7" s="20" customFormat="1">
      <c r="A212" s="66">
        <v>42648</v>
      </c>
      <c r="B212" s="66">
        <v>42654</v>
      </c>
      <c r="C212" s="26">
        <v>1.3879799999999998</v>
      </c>
      <c r="D212" s="7">
        <f t="shared" ref="D212:D218" si="62">+C212*16%</f>
        <v>0.22207679999999996</v>
      </c>
      <c r="E212" s="7"/>
      <c r="F212" s="8" t="s">
        <v>9</v>
      </c>
      <c r="G212" s="7">
        <f t="shared" ref="G212:G217" si="63">+C212+D212</f>
        <v>1.6100567999999997</v>
      </c>
    </row>
    <row r="213" spans="1:7" s="20" customFormat="1">
      <c r="A213" s="66">
        <v>42655</v>
      </c>
      <c r="B213" s="66">
        <v>42661</v>
      </c>
      <c r="C213" s="26">
        <v>1.4723000000000002</v>
      </c>
      <c r="D213" s="7">
        <f t="shared" si="62"/>
        <v>0.23556800000000003</v>
      </c>
      <c r="E213" s="7"/>
      <c r="F213" s="8" t="s">
        <v>9</v>
      </c>
      <c r="G213" s="7">
        <f t="shared" si="63"/>
        <v>1.7078680000000002</v>
      </c>
    </row>
    <row r="214" spans="1:7" s="20" customFormat="1">
      <c r="A214" s="66">
        <v>42662</v>
      </c>
      <c r="B214" s="66">
        <v>42668</v>
      </c>
      <c r="C214" s="26">
        <v>1.4724399999999997</v>
      </c>
      <c r="D214" s="7">
        <f t="shared" si="62"/>
        <v>0.23559039999999998</v>
      </c>
      <c r="E214" s="7"/>
      <c r="F214" s="8" t="s">
        <v>9</v>
      </c>
      <c r="G214" s="7">
        <f t="shared" si="63"/>
        <v>1.7080303999999997</v>
      </c>
    </row>
    <row r="215" spans="1:7" s="20" customFormat="1">
      <c r="A215" s="66">
        <v>42669</v>
      </c>
      <c r="B215" s="66">
        <v>42675</v>
      </c>
      <c r="C215" s="26">
        <v>1.4646399999999999</v>
      </c>
      <c r="D215" s="7">
        <f t="shared" si="62"/>
        <v>0.23434240000000001</v>
      </c>
      <c r="E215" s="7"/>
      <c r="F215" s="8" t="s">
        <v>9</v>
      </c>
      <c r="G215" s="7">
        <f t="shared" si="63"/>
        <v>1.6989824</v>
      </c>
    </row>
    <row r="216" spans="1:7" s="20" customFormat="1">
      <c r="A216" s="66">
        <v>42676</v>
      </c>
      <c r="B216" s="66">
        <v>42682</v>
      </c>
      <c r="C216" s="26">
        <v>1.4539800000000001</v>
      </c>
      <c r="D216" s="7">
        <f t="shared" si="62"/>
        <v>0.2326368</v>
      </c>
      <c r="E216" s="7"/>
      <c r="F216" s="8" t="s">
        <v>9</v>
      </c>
      <c r="G216" s="7">
        <f t="shared" si="63"/>
        <v>1.6866168000000001</v>
      </c>
    </row>
    <row r="217" spans="1:7" s="20" customFormat="1">
      <c r="A217" s="66">
        <v>42683</v>
      </c>
      <c r="B217" s="66">
        <v>42689</v>
      </c>
      <c r="C217" s="26">
        <v>1.35416</v>
      </c>
      <c r="D217" s="7">
        <f t="shared" si="62"/>
        <v>0.21666560000000001</v>
      </c>
      <c r="E217" s="7"/>
      <c r="F217" s="8" t="s">
        <v>9</v>
      </c>
      <c r="G217" s="7">
        <f t="shared" si="63"/>
        <v>1.5708256</v>
      </c>
    </row>
    <row r="218" spans="1:7" s="20" customFormat="1">
      <c r="A218" s="66">
        <v>42690</v>
      </c>
      <c r="B218" s="66">
        <v>42696</v>
      </c>
      <c r="C218" s="26">
        <v>1.3310200000000001</v>
      </c>
      <c r="D218" s="7">
        <f t="shared" si="62"/>
        <v>0.21296320000000002</v>
      </c>
      <c r="E218" s="7"/>
      <c r="F218" s="8" t="s">
        <v>9</v>
      </c>
      <c r="G218" s="7">
        <f t="shared" ref="G218:G223" si="64">+C218+D218</f>
        <v>1.5439832</v>
      </c>
    </row>
    <row r="219" spans="1:7" s="20" customFormat="1">
      <c r="A219" s="66">
        <v>42697</v>
      </c>
      <c r="B219" s="66">
        <v>42703</v>
      </c>
      <c r="C219" s="26">
        <v>1.3256199999999998</v>
      </c>
      <c r="D219" s="7">
        <f t="shared" ref="D219:D224" si="65">+C219*16%</f>
        <v>0.21209919999999996</v>
      </c>
      <c r="E219" s="7"/>
      <c r="F219" s="8" t="s">
        <v>9</v>
      </c>
      <c r="G219" s="7">
        <f t="shared" si="64"/>
        <v>1.5377191999999997</v>
      </c>
    </row>
    <row r="220" spans="1:7" s="20" customFormat="1">
      <c r="A220" s="66">
        <v>42704</v>
      </c>
      <c r="B220" s="66">
        <v>42710</v>
      </c>
      <c r="C220" s="26">
        <v>1.4062333333333334</v>
      </c>
      <c r="D220" s="7">
        <f t="shared" si="65"/>
        <v>0.22499733333333335</v>
      </c>
      <c r="E220" s="7"/>
      <c r="F220" s="8" t="s">
        <v>9</v>
      </c>
      <c r="G220" s="7">
        <f t="shared" si="64"/>
        <v>1.6312306666666667</v>
      </c>
    </row>
    <row r="221" spans="1:7" s="20" customFormat="1">
      <c r="A221" s="66">
        <v>42711</v>
      </c>
      <c r="B221" s="66">
        <v>42717</v>
      </c>
      <c r="C221" s="26">
        <v>1.41866</v>
      </c>
      <c r="D221" s="7">
        <f t="shared" si="65"/>
        <v>0.22698560000000001</v>
      </c>
      <c r="E221" s="7"/>
      <c r="F221" s="8" t="s">
        <v>9</v>
      </c>
      <c r="G221" s="7">
        <f t="shared" si="64"/>
        <v>1.6456455999999999</v>
      </c>
    </row>
    <row r="222" spans="1:7" s="20" customFormat="1">
      <c r="A222" s="66">
        <v>42718</v>
      </c>
      <c r="B222" s="66">
        <v>42724</v>
      </c>
      <c r="C222" s="26">
        <v>1.4753399999999997</v>
      </c>
      <c r="D222" s="7">
        <f t="shared" si="65"/>
        <v>0.23605439999999994</v>
      </c>
      <c r="E222" s="7"/>
      <c r="F222" s="8" t="s">
        <v>9</v>
      </c>
      <c r="G222" s="7">
        <f t="shared" si="64"/>
        <v>1.7113943999999996</v>
      </c>
    </row>
    <row r="223" spans="1:7" s="20" customFormat="1">
      <c r="A223" s="66">
        <v>42725</v>
      </c>
      <c r="B223" s="66">
        <v>42731</v>
      </c>
      <c r="C223" s="26">
        <v>1.5138400000000001</v>
      </c>
      <c r="D223" s="7">
        <f t="shared" si="65"/>
        <v>0.24221440000000002</v>
      </c>
      <c r="E223" s="7"/>
      <c r="F223" s="8" t="s">
        <v>9</v>
      </c>
      <c r="G223" s="7">
        <f t="shared" si="64"/>
        <v>1.7560544</v>
      </c>
    </row>
    <row r="224" spans="1:7" s="20" customFormat="1">
      <c r="A224" s="66">
        <v>42732</v>
      </c>
      <c r="B224" s="66">
        <v>42735</v>
      </c>
      <c r="C224" s="26">
        <v>1.51986</v>
      </c>
      <c r="D224" s="7">
        <f t="shared" si="65"/>
        <v>0.24317759999999999</v>
      </c>
      <c r="E224" s="7"/>
      <c r="F224" s="8" t="s">
        <v>9</v>
      </c>
      <c r="G224" s="7">
        <f>+C224+D224</f>
        <v>1.7630376000000001</v>
      </c>
    </row>
    <row r="225" spans="1:7" s="20" customFormat="1">
      <c r="A225" s="66">
        <v>42736</v>
      </c>
      <c r="B225" s="66">
        <v>42738</v>
      </c>
      <c r="C225" s="26">
        <v>1.51986</v>
      </c>
      <c r="D225" s="7">
        <f t="shared" ref="D225:D230" si="66">+C225*19%</f>
        <v>0.28877340000000001</v>
      </c>
      <c r="E225" s="16">
        <v>148</v>
      </c>
      <c r="F225" s="8" t="s">
        <v>9</v>
      </c>
      <c r="G225" s="7">
        <f>+C225+D225</f>
        <v>1.8086333999999999</v>
      </c>
    </row>
    <row r="226" spans="1:7" s="20" customFormat="1">
      <c r="A226" s="66">
        <v>42739</v>
      </c>
      <c r="B226" s="66">
        <v>42745</v>
      </c>
      <c r="C226" s="26">
        <v>1.5832249999999999</v>
      </c>
      <c r="D226" s="7">
        <f t="shared" si="66"/>
        <v>0.30081274999999996</v>
      </c>
      <c r="E226" s="16">
        <v>148</v>
      </c>
      <c r="F226" s="8" t="s">
        <v>9</v>
      </c>
      <c r="G226" s="17"/>
    </row>
    <row r="227" spans="1:7" s="20" customFormat="1">
      <c r="A227" s="66">
        <v>42746</v>
      </c>
      <c r="B227" s="66">
        <v>42752</v>
      </c>
      <c r="C227" s="26">
        <v>1.5542750000000001</v>
      </c>
      <c r="D227" s="7">
        <f t="shared" si="66"/>
        <v>0.29531225</v>
      </c>
      <c r="E227" s="16">
        <v>148</v>
      </c>
      <c r="F227" s="8" t="s">
        <v>9</v>
      </c>
      <c r="G227" s="17"/>
    </row>
    <row r="228" spans="1:7" s="20" customFormat="1">
      <c r="A228" s="66">
        <v>42753</v>
      </c>
      <c r="B228" s="66">
        <v>42759</v>
      </c>
      <c r="C228" s="26">
        <v>1.5315800000000002</v>
      </c>
      <c r="D228" s="7">
        <f t="shared" si="66"/>
        <v>0.29100020000000004</v>
      </c>
      <c r="E228" s="16">
        <v>148</v>
      </c>
      <c r="F228" s="8" t="s">
        <v>9</v>
      </c>
      <c r="G228" s="17"/>
    </row>
    <row r="229" spans="1:7" s="20" customFormat="1">
      <c r="A229" s="66">
        <v>42760</v>
      </c>
      <c r="B229" s="66">
        <v>42766</v>
      </c>
      <c r="C229" s="26">
        <v>1.5182499999999999</v>
      </c>
      <c r="D229" s="7">
        <f t="shared" si="66"/>
        <v>0.28846749999999999</v>
      </c>
      <c r="E229" s="16">
        <v>148</v>
      </c>
      <c r="F229" s="8" t="s">
        <v>9</v>
      </c>
      <c r="G229" s="17"/>
    </row>
    <row r="230" spans="1:7" s="20" customFormat="1">
      <c r="A230" s="66">
        <v>42767</v>
      </c>
      <c r="B230" s="66">
        <v>42773</v>
      </c>
      <c r="C230" s="26">
        <v>1.5349200000000003</v>
      </c>
      <c r="D230" s="7">
        <f t="shared" si="66"/>
        <v>0.29163480000000008</v>
      </c>
      <c r="E230" s="16">
        <v>148</v>
      </c>
      <c r="F230" s="8" t="s">
        <v>9</v>
      </c>
      <c r="G230" s="17"/>
    </row>
    <row r="231" spans="1:7" s="20" customFormat="1">
      <c r="A231" s="66">
        <v>42774</v>
      </c>
      <c r="B231" s="66">
        <v>42780</v>
      </c>
      <c r="C231" s="26">
        <v>1.5760800000000001</v>
      </c>
      <c r="D231" s="7">
        <f t="shared" ref="D231:D237" si="67">+C231*19%</f>
        <v>0.29945520000000003</v>
      </c>
      <c r="E231" s="16">
        <v>148</v>
      </c>
      <c r="F231" s="8" t="s">
        <v>9</v>
      </c>
      <c r="G231" s="17"/>
    </row>
    <row r="232" spans="1:7" s="20" customFormat="1">
      <c r="A232" s="66">
        <v>42781</v>
      </c>
      <c r="B232" s="66">
        <v>42787</v>
      </c>
      <c r="C232" s="26">
        <v>1.5824400000000001</v>
      </c>
      <c r="D232" s="7">
        <f t="shared" si="67"/>
        <v>0.30066360000000003</v>
      </c>
      <c r="E232" s="16">
        <v>148</v>
      </c>
      <c r="F232" s="8" t="s">
        <v>9</v>
      </c>
      <c r="G232" s="17"/>
    </row>
    <row r="233" spans="1:7" s="20" customFormat="1">
      <c r="A233" s="66">
        <v>42788</v>
      </c>
      <c r="B233" s="66">
        <v>42794</v>
      </c>
      <c r="C233" s="26">
        <v>1.5755000000000001</v>
      </c>
      <c r="D233" s="7">
        <f t="shared" si="67"/>
        <v>0.29934500000000003</v>
      </c>
      <c r="E233" s="16">
        <v>148</v>
      </c>
      <c r="F233" s="8" t="s">
        <v>9</v>
      </c>
      <c r="G233" s="17"/>
    </row>
    <row r="234" spans="1:7" s="20" customFormat="1">
      <c r="A234" s="66">
        <v>42795</v>
      </c>
      <c r="B234" s="66">
        <v>42801</v>
      </c>
      <c r="C234" s="26">
        <v>1.584875</v>
      </c>
      <c r="D234" s="7">
        <f t="shared" si="67"/>
        <v>0.30112624999999998</v>
      </c>
      <c r="E234" s="16">
        <v>148</v>
      </c>
      <c r="F234" s="8" t="s">
        <v>9</v>
      </c>
      <c r="G234" s="17"/>
    </row>
    <row r="235" spans="1:7" s="20" customFormat="1">
      <c r="A235" s="66">
        <v>42802</v>
      </c>
      <c r="B235" s="66">
        <v>42808</v>
      </c>
      <c r="C235" s="26">
        <v>1.5496000000000001</v>
      </c>
      <c r="D235" s="7">
        <f t="shared" si="67"/>
        <v>0.29442400000000002</v>
      </c>
      <c r="E235" s="16">
        <v>148</v>
      </c>
      <c r="F235" s="8" t="s">
        <v>9</v>
      </c>
      <c r="G235" s="17"/>
    </row>
    <row r="236" spans="1:7" s="20" customFormat="1">
      <c r="A236" s="66">
        <v>42809</v>
      </c>
      <c r="B236" s="66">
        <v>42815</v>
      </c>
      <c r="C236" s="26">
        <v>1.4812399999999999</v>
      </c>
      <c r="D236" s="7">
        <f t="shared" si="67"/>
        <v>0.28143560000000001</v>
      </c>
      <c r="E236" s="16">
        <v>148</v>
      </c>
      <c r="F236" s="8" t="s">
        <v>9</v>
      </c>
      <c r="G236" s="17"/>
    </row>
    <row r="237" spans="1:7" s="20" customFormat="1">
      <c r="A237" s="66">
        <v>42816</v>
      </c>
      <c r="B237" s="66">
        <v>42822</v>
      </c>
      <c r="C237" s="26">
        <v>1.4416399999999998</v>
      </c>
      <c r="D237" s="7">
        <f t="shared" si="67"/>
        <v>0.27391159999999998</v>
      </c>
      <c r="E237" s="16">
        <v>148</v>
      </c>
      <c r="F237" s="8" t="s">
        <v>9</v>
      </c>
      <c r="G237" s="17"/>
    </row>
    <row r="238" spans="1:7" s="20" customFormat="1">
      <c r="A238" s="66">
        <v>42823</v>
      </c>
      <c r="B238" s="66">
        <v>42829</v>
      </c>
      <c r="C238" s="26">
        <v>1.4330400000000003</v>
      </c>
      <c r="D238" s="7">
        <f t="shared" ref="D238:D244" si="68">+C238*19%</f>
        <v>0.27227760000000006</v>
      </c>
      <c r="E238" s="16">
        <v>148</v>
      </c>
      <c r="F238" s="8" t="s">
        <v>9</v>
      </c>
      <c r="G238" s="17"/>
    </row>
    <row r="239" spans="1:7" s="20" customFormat="1">
      <c r="A239" s="66">
        <v>42830</v>
      </c>
      <c r="B239" s="66">
        <v>42836</v>
      </c>
      <c r="C239" s="26">
        <v>1.4693400000000001</v>
      </c>
      <c r="D239" s="7">
        <f t="shared" si="68"/>
        <v>0.27917459999999999</v>
      </c>
      <c r="E239" s="16">
        <v>148</v>
      </c>
      <c r="F239" s="8" t="s">
        <v>9</v>
      </c>
      <c r="G239" s="17"/>
    </row>
    <row r="240" spans="1:7" s="20" customFormat="1">
      <c r="A240" s="66">
        <v>42837</v>
      </c>
      <c r="B240" s="66">
        <v>42843</v>
      </c>
      <c r="C240" s="26">
        <v>1.5333000000000001</v>
      </c>
      <c r="D240" s="7">
        <f t="shared" si="68"/>
        <v>0.291327</v>
      </c>
      <c r="E240" s="16">
        <v>148</v>
      </c>
      <c r="F240" s="8" t="s">
        <v>9</v>
      </c>
      <c r="G240" s="17"/>
    </row>
    <row r="241" spans="1:7" s="20" customFormat="1">
      <c r="A241" s="66">
        <v>42844</v>
      </c>
      <c r="B241" s="66">
        <v>42850</v>
      </c>
      <c r="C241" s="26">
        <v>1.5841000000000001</v>
      </c>
      <c r="D241" s="7">
        <f t="shared" si="68"/>
        <v>0.300979</v>
      </c>
      <c r="E241" s="16">
        <v>148</v>
      </c>
      <c r="F241" s="8" t="s">
        <v>9</v>
      </c>
      <c r="G241" s="17"/>
    </row>
    <row r="242" spans="1:7" s="20" customFormat="1">
      <c r="A242" s="66">
        <v>42851</v>
      </c>
      <c r="B242" s="66">
        <v>42857</v>
      </c>
      <c r="C242" s="26">
        <v>1.5327600000000001</v>
      </c>
      <c r="D242" s="7">
        <f t="shared" si="68"/>
        <v>0.29122440000000005</v>
      </c>
      <c r="E242" s="16">
        <v>148</v>
      </c>
      <c r="F242" s="8" t="s">
        <v>9</v>
      </c>
      <c r="G242" s="17"/>
    </row>
    <row r="243" spans="1:7" s="20" customFormat="1">
      <c r="A243" s="66">
        <v>42858</v>
      </c>
      <c r="B243" s="66">
        <v>42864</v>
      </c>
      <c r="C243" s="26">
        <v>1.4596999999999998</v>
      </c>
      <c r="D243" s="7">
        <f t="shared" si="68"/>
        <v>0.27734299999999995</v>
      </c>
      <c r="E243" s="16">
        <v>148</v>
      </c>
      <c r="F243" s="8" t="s">
        <v>9</v>
      </c>
      <c r="G243" s="17"/>
    </row>
    <row r="244" spans="1:7" s="20" customFormat="1">
      <c r="A244" s="66">
        <v>42865</v>
      </c>
      <c r="B244" s="66">
        <v>42871</v>
      </c>
      <c r="C244" s="26">
        <v>1.3749599999999997</v>
      </c>
      <c r="D244" s="7">
        <f t="shared" si="68"/>
        <v>0.26124239999999993</v>
      </c>
      <c r="E244" s="16">
        <v>148</v>
      </c>
      <c r="F244" s="8" t="s">
        <v>9</v>
      </c>
      <c r="G244" s="17"/>
    </row>
    <row r="245" spans="1:7" s="20" customFormat="1">
      <c r="A245" s="66">
        <v>42872</v>
      </c>
      <c r="B245" s="66">
        <v>42878</v>
      </c>
      <c r="C245" s="26">
        <v>1.38046</v>
      </c>
      <c r="D245" s="7">
        <f t="shared" ref="D245:D251" si="69">+C245*19%</f>
        <v>0.2622874</v>
      </c>
      <c r="E245" s="16">
        <v>148</v>
      </c>
      <c r="F245" s="8" t="s">
        <v>9</v>
      </c>
      <c r="G245" s="17"/>
    </row>
    <row r="246" spans="1:7" s="20" customFormat="1">
      <c r="A246" s="66">
        <v>42879</v>
      </c>
      <c r="B246" s="66">
        <v>42885</v>
      </c>
      <c r="C246" s="26">
        <v>1.4356</v>
      </c>
      <c r="D246" s="7">
        <f t="shared" si="69"/>
        <v>0.27276400000000001</v>
      </c>
      <c r="E246" s="16">
        <v>148</v>
      </c>
      <c r="F246" s="8" t="s">
        <v>9</v>
      </c>
      <c r="G246" s="17"/>
    </row>
    <row r="247" spans="1:7" s="20" customFormat="1">
      <c r="A247" s="66">
        <v>42886</v>
      </c>
      <c r="B247" s="66">
        <v>42892</v>
      </c>
      <c r="C247" s="26">
        <v>1.4961599999999999</v>
      </c>
      <c r="D247" s="7">
        <f t="shared" si="69"/>
        <v>0.28427039999999998</v>
      </c>
      <c r="E247" s="16">
        <v>148</v>
      </c>
      <c r="F247" s="8" t="s">
        <v>9</v>
      </c>
      <c r="G247" s="17"/>
    </row>
    <row r="248" spans="1:7" s="20" customFormat="1">
      <c r="A248" s="66">
        <v>42893</v>
      </c>
      <c r="B248" s="66">
        <v>42899</v>
      </c>
      <c r="C248" s="26">
        <v>1.4004750000000001</v>
      </c>
      <c r="D248" s="7">
        <f t="shared" si="69"/>
        <v>0.26609025000000003</v>
      </c>
      <c r="E248" s="16">
        <v>148</v>
      </c>
      <c r="F248" s="8" t="s">
        <v>9</v>
      </c>
      <c r="G248" s="17"/>
    </row>
    <row r="249" spans="1:7" s="20" customFormat="1">
      <c r="A249" s="66">
        <v>42900</v>
      </c>
      <c r="B249" s="66">
        <v>42906</v>
      </c>
      <c r="C249" s="26">
        <v>1.3125399999999998</v>
      </c>
      <c r="D249" s="7">
        <f t="shared" si="69"/>
        <v>0.24938259999999998</v>
      </c>
      <c r="E249" s="16">
        <v>148</v>
      </c>
      <c r="F249" s="8" t="s">
        <v>9</v>
      </c>
      <c r="G249" s="17"/>
    </row>
    <row r="250" spans="1:7" s="20" customFormat="1">
      <c r="A250" s="66">
        <v>42907</v>
      </c>
      <c r="B250" s="66">
        <v>42913</v>
      </c>
      <c r="C250" s="26">
        <v>1.3126800000000001</v>
      </c>
      <c r="D250" s="7">
        <f t="shared" si="69"/>
        <v>0.24940920000000003</v>
      </c>
      <c r="E250" s="16">
        <v>148</v>
      </c>
      <c r="F250" s="8" t="s">
        <v>9</v>
      </c>
      <c r="G250" s="17"/>
    </row>
    <row r="251" spans="1:7" s="20" customFormat="1">
      <c r="A251" s="66">
        <v>42914</v>
      </c>
      <c r="B251" s="66">
        <v>42920</v>
      </c>
      <c r="C251" s="26">
        <v>1.2760999999999998</v>
      </c>
      <c r="D251" s="7">
        <f t="shared" si="69"/>
        <v>0.24245899999999995</v>
      </c>
      <c r="E251" s="16">
        <v>148</v>
      </c>
      <c r="F251" s="8" t="s">
        <v>9</v>
      </c>
      <c r="G251" s="17"/>
    </row>
    <row r="252" spans="1:7" s="20" customFormat="1">
      <c r="A252" s="66">
        <v>42921</v>
      </c>
      <c r="B252" s="66">
        <v>42927</v>
      </c>
      <c r="C252" s="26">
        <v>1.3291599999999999</v>
      </c>
      <c r="D252" s="7">
        <f t="shared" ref="D252:D258" si="70">+C252*19%</f>
        <v>0.2525404</v>
      </c>
      <c r="E252" s="16">
        <v>148</v>
      </c>
      <c r="F252" s="8" t="s">
        <v>9</v>
      </c>
      <c r="G252" s="17"/>
    </row>
    <row r="253" spans="1:7" s="20" customFormat="1">
      <c r="A253" s="66">
        <v>42928</v>
      </c>
      <c r="B253" s="66">
        <v>42934</v>
      </c>
      <c r="C253" s="26">
        <v>1.3728666666666667</v>
      </c>
      <c r="D253" s="7">
        <f t="shared" si="70"/>
        <v>0.26084466666666667</v>
      </c>
      <c r="E253" s="16">
        <v>148</v>
      </c>
      <c r="F253" s="8" t="s">
        <v>9</v>
      </c>
      <c r="G253" s="17"/>
    </row>
    <row r="254" spans="1:7" s="20" customFormat="1">
      <c r="A254" s="66">
        <v>42935</v>
      </c>
      <c r="B254" s="66">
        <v>42941</v>
      </c>
      <c r="C254" s="26">
        <v>1.4072599999999997</v>
      </c>
      <c r="D254" s="7">
        <f t="shared" si="70"/>
        <v>0.26737939999999993</v>
      </c>
      <c r="E254" s="16">
        <v>148</v>
      </c>
      <c r="F254" s="8" t="s">
        <v>9</v>
      </c>
      <c r="G254" s="17"/>
    </row>
    <row r="255" spans="1:7" s="20" customFormat="1">
      <c r="A255" s="66">
        <v>42942</v>
      </c>
      <c r="B255" s="66">
        <v>42948</v>
      </c>
      <c r="C255" s="26">
        <v>1.4498200000000003</v>
      </c>
      <c r="D255" s="7">
        <f t="shared" si="70"/>
        <v>0.27546580000000004</v>
      </c>
      <c r="E255" s="16">
        <v>148</v>
      </c>
      <c r="F255" s="8" t="s">
        <v>9</v>
      </c>
      <c r="G255" s="17"/>
    </row>
    <row r="256" spans="1:7" s="20" customFormat="1">
      <c r="A256" s="66">
        <v>42949</v>
      </c>
      <c r="B256" s="66">
        <v>42955</v>
      </c>
      <c r="C256" s="26">
        <v>1.51292</v>
      </c>
      <c r="D256" s="7">
        <f t="shared" si="70"/>
        <v>0.28745480000000001</v>
      </c>
      <c r="E256" s="16">
        <v>148</v>
      </c>
      <c r="F256" s="8" t="s">
        <v>9</v>
      </c>
      <c r="G256" s="17"/>
    </row>
    <row r="257" spans="1:7" s="20" customFormat="1">
      <c r="A257" s="66">
        <v>42956</v>
      </c>
      <c r="B257" s="66">
        <v>42962</v>
      </c>
      <c r="C257" s="26">
        <v>1.5747</v>
      </c>
      <c r="D257" s="7">
        <f t="shared" si="70"/>
        <v>0.29919299999999999</v>
      </c>
      <c r="E257" s="16">
        <v>148</v>
      </c>
      <c r="F257" s="8" t="s">
        <v>9</v>
      </c>
      <c r="G257" s="17"/>
    </row>
    <row r="258" spans="1:7" s="20" customFormat="1">
      <c r="A258" s="66">
        <v>42963</v>
      </c>
      <c r="B258" s="66">
        <v>42969</v>
      </c>
      <c r="C258" s="26">
        <v>1.5537399999999999</v>
      </c>
      <c r="D258" s="7">
        <f t="shared" si="70"/>
        <v>0.29521059999999999</v>
      </c>
      <c r="E258" s="16">
        <v>148</v>
      </c>
      <c r="F258" s="8" t="s">
        <v>9</v>
      </c>
      <c r="G258" s="17"/>
    </row>
    <row r="259" spans="1:7" s="20" customFormat="1">
      <c r="A259" s="66">
        <v>42970</v>
      </c>
      <c r="B259" s="66">
        <v>42976</v>
      </c>
      <c r="C259" s="26">
        <v>1.5304200000000001</v>
      </c>
      <c r="D259" s="7">
        <f t="shared" ref="D259:D265" si="71">+C259*19%</f>
        <v>0.29077980000000003</v>
      </c>
      <c r="E259" s="16">
        <v>148</v>
      </c>
      <c r="F259" s="8" t="s">
        <v>9</v>
      </c>
      <c r="G259" s="17"/>
    </row>
    <row r="260" spans="1:7" s="20" customFormat="1">
      <c r="A260" s="66">
        <v>42977</v>
      </c>
      <c r="B260" s="66">
        <v>42983</v>
      </c>
      <c r="C260" s="26">
        <v>1.5723799999999999</v>
      </c>
      <c r="D260" s="7">
        <f t="shared" si="71"/>
        <v>0.29875219999999997</v>
      </c>
      <c r="E260" s="16">
        <v>148</v>
      </c>
      <c r="F260" s="8" t="s">
        <v>9</v>
      </c>
      <c r="G260" s="17"/>
    </row>
    <row r="261" spans="1:7" s="20" customFormat="1">
      <c r="A261" s="66">
        <v>42984</v>
      </c>
      <c r="B261" s="66">
        <v>42990</v>
      </c>
      <c r="C261" s="26">
        <v>1.8403</v>
      </c>
      <c r="D261" s="7">
        <f t="shared" si="71"/>
        <v>0.349657</v>
      </c>
      <c r="E261" s="16">
        <v>148</v>
      </c>
      <c r="F261" s="8" t="s">
        <v>9</v>
      </c>
      <c r="G261" s="17"/>
    </row>
    <row r="262" spans="1:7" s="20" customFormat="1">
      <c r="A262" s="66">
        <v>42991</v>
      </c>
      <c r="B262" s="66">
        <v>42997</v>
      </c>
      <c r="C262" s="26">
        <v>1.890325</v>
      </c>
      <c r="D262" s="7">
        <f t="shared" si="71"/>
        <v>0.35916175</v>
      </c>
      <c r="E262" s="16">
        <v>148</v>
      </c>
      <c r="F262" s="8" t="s">
        <v>9</v>
      </c>
      <c r="G262" s="17"/>
    </row>
    <row r="263" spans="1:7" s="20" customFormat="1">
      <c r="A263" s="66">
        <v>42998</v>
      </c>
      <c r="B263" s="66">
        <v>43004</v>
      </c>
      <c r="C263" s="26">
        <v>1.7179200000000001</v>
      </c>
      <c r="D263" s="7">
        <f t="shared" si="71"/>
        <v>0.32640480000000005</v>
      </c>
      <c r="E263" s="16">
        <v>148</v>
      </c>
      <c r="F263" s="8" t="s">
        <v>9</v>
      </c>
      <c r="G263" s="17"/>
    </row>
    <row r="264" spans="1:7" s="20" customFormat="1">
      <c r="A264" s="66">
        <v>43005</v>
      </c>
      <c r="B264" s="66">
        <v>43011</v>
      </c>
      <c r="C264" s="26">
        <v>1.71858</v>
      </c>
      <c r="D264" s="7">
        <f t="shared" si="71"/>
        <v>0.32653019999999999</v>
      </c>
      <c r="E264" s="16">
        <v>148</v>
      </c>
      <c r="F264" s="8" t="s">
        <v>9</v>
      </c>
      <c r="G264" s="17"/>
    </row>
    <row r="265" spans="1:7" s="20" customFormat="1">
      <c r="A265" s="66">
        <v>43012</v>
      </c>
      <c r="B265" s="66">
        <v>43018</v>
      </c>
      <c r="C265" s="26">
        <v>1.7216399999999998</v>
      </c>
      <c r="D265" s="7">
        <f t="shared" si="71"/>
        <v>0.32711159999999995</v>
      </c>
      <c r="E265" s="16">
        <v>148</v>
      </c>
      <c r="F265" s="8" t="s">
        <v>9</v>
      </c>
      <c r="G265" s="17"/>
    </row>
    <row r="266" spans="1:7" s="20" customFormat="1">
      <c r="A266" s="66">
        <v>43019</v>
      </c>
      <c r="B266" s="66">
        <v>43025</v>
      </c>
      <c r="C266" s="26">
        <v>1.6580199999999998</v>
      </c>
      <c r="D266" s="7">
        <f t="shared" ref="D266:D272" si="72">+C266*19%</f>
        <v>0.31502379999999996</v>
      </c>
      <c r="E266" s="16">
        <v>148</v>
      </c>
      <c r="F266" s="8" t="s">
        <v>9</v>
      </c>
      <c r="G266" s="17"/>
    </row>
    <row r="267" spans="1:7" s="20" customFormat="1">
      <c r="A267" s="66">
        <v>43026</v>
      </c>
      <c r="B267" s="66">
        <v>43032</v>
      </c>
      <c r="C267" s="26">
        <v>1.64544</v>
      </c>
      <c r="D267" s="7">
        <f t="shared" si="72"/>
        <v>0.31263360000000001</v>
      </c>
      <c r="E267" s="16">
        <v>148</v>
      </c>
      <c r="F267" s="8" t="s">
        <v>9</v>
      </c>
      <c r="G267" s="17"/>
    </row>
    <row r="268" spans="1:7" s="20" customFormat="1">
      <c r="A268" s="66">
        <v>43033</v>
      </c>
      <c r="B268" s="66">
        <v>43039</v>
      </c>
      <c r="C268" s="26">
        <v>1.6747400000000001</v>
      </c>
      <c r="D268" s="7">
        <f t="shared" si="72"/>
        <v>0.3182006</v>
      </c>
      <c r="E268" s="16">
        <v>148</v>
      </c>
      <c r="F268" s="8" t="s">
        <v>9</v>
      </c>
      <c r="G268" s="17"/>
    </row>
    <row r="269" spans="1:7" s="20" customFormat="1">
      <c r="A269" s="66">
        <v>43040</v>
      </c>
      <c r="B269" s="66">
        <v>43046</v>
      </c>
      <c r="C269" s="26">
        <v>1.6849000000000001</v>
      </c>
      <c r="D269" s="7">
        <f t="shared" si="72"/>
        <v>0.320131</v>
      </c>
      <c r="E269" s="16">
        <v>148</v>
      </c>
      <c r="F269" s="8" t="s">
        <v>9</v>
      </c>
      <c r="G269" s="17"/>
    </row>
    <row r="270" spans="1:7" s="20" customFormat="1">
      <c r="A270" s="66">
        <v>43047</v>
      </c>
      <c r="B270" s="66">
        <v>43053</v>
      </c>
      <c r="C270" s="26">
        <v>1.7234399999999999</v>
      </c>
      <c r="D270" s="7">
        <f t="shared" si="72"/>
        <v>0.32745359999999996</v>
      </c>
      <c r="E270" s="16">
        <v>148</v>
      </c>
      <c r="F270" s="8" t="s">
        <v>9</v>
      </c>
      <c r="G270" s="17"/>
    </row>
    <row r="271" spans="1:7" s="20" customFormat="1">
      <c r="A271" s="66">
        <v>43054</v>
      </c>
      <c r="B271" s="66">
        <v>43060</v>
      </c>
      <c r="C271" s="26">
        <v>1.7969999999999999</v>
      </c>
      <c r="D271" s="7">
        <f t="shared" si="72"/>
        <v>0.34143000000000001</v>
      </c>
      <c r="E271" s="16">
        <v>148</v>
      </c>
      <c r="F271" s="8" t="s">
        <v>9</v>
      </c>
      <c r="G271" s="17"/>
    </row>
    <row r="272" spans="1:7" s="20" customFormat="1">
      <c r="A272" s="66">
        <v>43061</v>
      </c>
      <c r="B272" s="66">
        <v>43067</v>
      </c>
      <c r="C272" s="26">
        <v>1.7643</v>
      </c>
      <c r="D272" s="7">
        <f t="shared" si="72"/>
        <v>0.33521699999999999</v>
      </c>
      <c r="E272" s="16">
        <v>148</v>
      </c>
      <c r="F272" s="8" t="s">
        <v>9</v>
      </c>
      <c r="G272" s="17"/>
    </row>
    <row r="273" spans="1:7" s="20" customFormat="1">
      <c r="A273" s="66">
        <v>43068</v>
      </c>
      <c r="B273" s="66">
        <v>43074</v>
      </c>
      <c r="C273" s="26">
        <v>1.7989666666666664</v>
      </c>
      <c r="D273" s="7">
        <f t="shared" ref="D273:D279" si="73">+C273*19%</f>
        <v>0.34180366666666662</v>
      </c>
      <c r="E273" s="16">
        <v>148</v>
      </c>
      <c r="F273" s="8" t="s">
        <v>9</v>
      </c>
      <c r="G273" s="17"/>
    </row>
    <row r="274" spans="1:7" s="20" customFormat="1">
      <c r="A274" s="66">
        <v>43075</v>
      </c>
      <c r="B274" s="66">
        <v>43081</v>
      </c>
      <c r="C274" s="26">
        <v>1.8037200000000002</v>
      </c>
      <c r="D274" s="7">
        <f t="shared" si="73"/>
        <v>0.34270680000000003</v>
      </c>
      <c r="E274" s="16">
        <v>148</v>
      </c>
      <c r="F274" s="8" t="s">
        <v>9</v>
      </c>
      <c r="G274" s="17"/>
    </row>
    <row r="275" spans="1:7" s="20" customFormat="1">
      <c r="A275" s="66">
        <v>43082</v>
      </c>
      <c r="B275" s="66">
        <v>43088</v>
      </c>
      <c r="C275" s="26">
        <v>1.7979000000000003</v>
      </c>
      <c r="D275" s="7">
        <f t="shared" si="73"/>
        <v>0.34160100000000004</v>
      </c>
      <c r="E275" s="16">
        <v>148</v>
      </c>
      <c r="F275" s="8" t="s">
        <v>9</v>
      </c>
      <c r="G275" s="17"/>
    </row>
    <row r="276" spans="1:7" s="20" customFormat="1">
      <c r="A276" s="66">
        <v>43089</v>
      </c>
      <c r="B276" s="66">
        <v>43095</v>
      </c>
      <c r="C276" s="26">
        <v>1.8174000000000001</v>
      </c>
      <c r="D276" s="7">
        <f t="shared" si="73"/>
        <v>0.345306</v>
      </c>
      <c r="E276" s="16">
        <v>148</v>
      </c>
      <c r="F276" s="8" t="s">
        <v>9</v>
      </c>
      <c r="G276" s="17"/>
    </row>
    <row r="277" spans="1:7" s="20" customFormat="1">
      <c r="A277" s="66">
        <v>43096</v>
      </c>
      <c r="B277" s="66">
        <v>43102</v>
      </c>
      <c r="C277" s="26">
        <v>1.8361000000000001</v>
      </c>
      <c r="D277" s="7">
        <f t="shared" si="73"/>
        <v>0.34885900000000003</v>
      </c>
      <c r="E277" s="16">
        <v>148</v>
      </c>
      <c r="F277" s="8" t="s">
        <v>9</v>
      </c>
      <c r="G277" s="17"/>
    </row>
    <row r="278" spans="1:7" s="20" customFormat="1">
      <c r="A278" s="66">
        <v>43103</v>
      </c>
      <c r="B278" s="66">
        <v>43109</v>
      </c>
      <c r="C278" s="26">
        <v>1.9192749999999998</v>
      </c>
      <c r="D278" s="7">
        <f t="shared" si="73"/>
        <v>0.36466224999999997</v>
      </c>
      <c r="E278" s="16">
        <v>148</v>
      </c>
      <c r="F278" s="8" t="s">
        <v>9</v>
      </c>
      <c r="G278" s="17"/>
    </row>
    <row r="279" spans="1:7" s="20" customFormat="1">
      <c r="A279" s="66">
        <v>43110</v>
      </c>
      <c r="B279" s="66">
        <v>43116</v>
      </c>
      <c r="C279" s="26">
        <v>1.956275</v>
      </c>
      <c r="D279" s="7">
        <f t="shared" si="73"/>
        <v>0.37169225</v>
      </c>
      <c r="E279" s="16">
        <v>148</v>
      </c>
      <c r="F279" s="8" t="s">
        <v>9</v>
      </c>
      <c r="G279" s="17"/>
    </row>
    <row r="280" spans="1:7" s="20" customFormat="1">
      <c r="A280" s="66">
        <v>43117</v>
      </c>
      <c r="B280" s="66">
        <v>43123</v>
      </c>
      <c r="C280" s="26">
        <v>1.9545999999999999</v>
      </c>
      <c r="D280" s="7">
        <f t="shared" ref="D280:D286" si="74">+C280*19%</f>
        <v>0.37137399999999998</v>
      </c>
      <c r="E280" s="16">
        <v>148</v>
      </c>
      <c r="F280" s="8" t="s">
        <v>9</v>
      </c>
      <c r="G280" s="17"/>
    </row>
    <row r="281" spans="1:7" s="20" customFormat="1">
      <c r="A281" s="66">
        <v>43124</v>
      </c>
      <c r="B281" s="66">
        <v>43130</v>
      </c>
      <c r="C281" s="26">
        <v>1.9559</v>
      </c>
      <c r="D281" s="7">
        <f t="shared" si="74"/>
        <v>0.37162099999999998</v>
      </c>
      <c r="E281" s="16">
        <v>148</v>
      </c>
      <c r="F281" s="8" t="s">
        <v>9</v>
      </c>
      <c r="G281" s="17"/>
    </row>
    <row r="282" spans="1:7" s="20" customFormat="1">
      <c r="A282" s="66">
        <v>43131</v>
      </c>
      <c r="B282" s="66">
        <v>43137</v>
      </c>
      <c r="C282" s="26">
        <v>2.0145200000000001</v>
      </c>
      <c r="D282" s="7">
        <f t="shared" si="74"/>
        <v>0.38275880000000001</v>
      </c>
      <c r="E282" s="18">
        <v>156</v>
      </c>
      <c r="F282" s="8" t="s">
        <v>9</v>
      </c>
      <c r="G282" s="17"/>
    </row>
    <row r="283" spans="1:7" s="20" customFormat="1">
      <c r="A283" s="66">
        <v>43138</v>
      </c>
      <c r="B283" s="66">
        <v>43144</v>
      </c>
      <c r="C283" s="26">
        <v>1.9903400000000002</v>
      </c>
      <c r="D283" s="7">
        <f t="shared" si="74"/>
        <v>0.37816460000000007</v>
      </c>
      <c r="E283" s="16">
        <v>156</v>
      </c>
      <c r="F283" s="8" t="s">
        <v>9</v>
      </c>
      <c r="G283" s="17"/>
    </row>
    <row r="284" spans="1:7" s="20" customFormat="1">
      <c r="A284" s="66">
        <v>43145</v>
      </c>
      <c r="B284" s="66">
        <v>43151</v>
      </c>
      <c r="C284" s="26">
        <v>1.8660400000000001</v>
      </c>
      <c r="D284" s="7">
        <f t="shared" si="74"/>
        <v>0.35454760000000002</v>
      </c>
      <c r="E284" s="16">
        <v>156</v>
      </c>
      <c r="F284" s="8" t="s">
        <v>9</v>
      </c>
      <c r="G284" s="17"/>
    </row>
    <row r="285" spans="1:7" s="20" customFormat="1">
      <c r="A285" s="66">
        <v>43152</v>
      </c>
      <c r="B285" s="66">
        <v>43158</v>
      </c>
      <c r="C285" s="26">
        <v>1.79874</v>
      </c>
      <c r="D285" s="7">
        <f t="shared" si="74"/>
        <v>0.34176060000000003</v>
      </c>
      <c r="E285" s="16">
        <v>156</v>
      </c>
      <c r="F285" s="8" t="s">
        <v>9</v>
      </c>
      <c r="G285" s="17"/>
    </row>
    <row r="286" spans="1:7" s="20" customFormat="1">
      <c r="A286" s="66">
        <v>43159</v>
      </c>
      <c r="B286" s="66">
        <v>43165</v>
      </c>
      <c r="C286" s="26">
        <v>1.8883750000000001</v>
      </c>
      <c r="D286" s="7">
        <f t="shared" si="74"/>
        <v>0.35879125000000001</v>
      </c>
      <c r="E286" s="16">
        <v>156</v>
      </c>
      <c r="F286" s="8" t="s">
        <v>9</v>
      </c>
      <c r="G286" s="17"/>
    </row>
    <row r="287" spans="1:7" s="20" customFormat="1">
      <c r="A287" s="66">
        <v>43166</v>
      </c>
      <c r="B287" s="66">
        <v>43172</v>
      </c>
      <c r="C287" s="26">
        <v>1.87656</v>
      </c>
      <c r="D287" s="7">
        <f t="shared" ref="D287:D293" si="75">+C287*19%</f>
        <v>0.35654639999999999</v>
      </c>
      <c r="E287" s="16">
        <v>156</v>
      </c>
      <c r="F287" s="8" t="s">
        <v>9</v>
      </c>
      <c r="G287" s="17"/>
    </row>
    <row r="288" spans="1:7" s="20" customFormat="1">
      <c r="A288" s="66">
        <v>43173</v>
      </c>
      <c r="B288" s="66">
        <v>43179</v>
      </c>
      <c r="C288" s="26">
        <v>1.8193599999999999</v>
      </c>
      <c r="D288" s="7">
        <f t="shared" si="75"/>
        <v>0.3456784</v>
      </c>
      <c r="E288" s="16">
        <v>156</v>
      </c>
      <c r="F288" s="8" t="s">
        <v>9</v>
      </c>
      <c r="G288" s="17"/>
    </row>
    <row r="289" spans="1:7" s="20" customFormat="1">
      <c r="A289" s="66">
        <v>43180</v>
      </c>
      <c r="B289" s="66">
        <v>43186</v>
      </c>
      <c r="C289" s="26">
        <v>1.8087800000000001</v>
      </c>
      <c r="D289" s="7">
        <f t="shared" si="75"/>
        <v>0.34366820000000003</v>
      </c>
      <c r="E289" s="16">
        <v>156</v>
      </c>
      <c r="F289" s="8" t="s">
        <v>9</v>
      </c>
      <c r="G289" s="17"/>
    </row>
    <row r="290" spans="1:7" s="20" customFormat="1">
      <c r="A290" s="66">
        <v>43187</v>
      </c>
      <c r="B290" s="66">
        <v>43193</v>
      </c>
      <c r="C290" s="26">
        <v>1.9079400000000002</v>
      </c>
      <c r="D290" s="7">
        <f t="shared" si="75"/>
        <v>0.36250860000000001</v>
      </c>
      <c r="E290" s="16">
        <v>156</v>
      </c>
      <c r="F290" s="8" t="s">
        <v>9</v>
      </c>
      <c r="G290" s="17"/>
    </row>
    <row r="291" spans="1:7" s="20" customFormat="1">
      <c r="A291" s="66">
        <v>43194</v>
      </c>
      <c r="B291" s="66">
        <v>43200</v>
      </c>
      <c r="C291" s="26">
        <v>1.97065</v>
      </c>
      <c r="D291" s="7">
        <f t="shared" si="75"/>
        <v>0.37442350000000002</v>
      </c>
      <c r="E291" s="16">
        <v>156</v>
      </c>
      <c r="F291" s="8" t="s">
        <v>9</v>
      </c>
      <c r="G291" s="17"/>
    </row>
    <row r="292" spans="1:7" s="20" customFormat="1">
      <c r="A292" s="66">
        <v>43201</v>
      </c>
      <c r="B292" s="66">
        <v>43207</v>
      </c>
      <c r="C292" s="26">
        <v>1.9436600000000002</v>
      </c>
      <c r="D292" s="7">
        <f t="shared" si="75"/>
        <v>0.36929540000000005</v>
      </c>
      <c r="E292" s="16">
        <v>156</v>
      </c>
      <c r="F292" s="8" t="s">
        <v>9</v>
      </c>
      <c r="G292" s="17"/>
    </row>
    <row r="293" spans="1:7" s="20" customFormat="1">
      <c r="A293" s="66">
        <v>43208</v>
      </c>
      <c r="B293" s="66">
        <v>43214</v>
      </c>
      <c r="C293" s="26">
        <v>2.0361200000000004</v>
      </c>
      <c r="D293" s="7">
        <f t="shared" si="75"/>
        <v>0.38686280000000006</v>
      </c>
      <c r="E293" s="16">
        <v>156</v>
      </c>
      <c r="F293" s="8" t="s">
        <v>9</v>
      </c>
      <c r="G293" s="17"/>
    </row>
    <row r="294" spans="1:7" s="20" customFormat="1">
      <c r="A294" s="66">
        <v>43215</v>
      </c>
      <c r="B294" s="66">
        <v>43221</v>
      </c>
      <c r="C294" s="26">
        <v>2.0486200000000001</v>
      </c>
      <c r="D294" s="7">
        <f t="shared" ref="D294:D300" si="76">+C294*19%</f>
        <v>0.38923780000000002</v>
      </c>
      <c r="E294" s="16">
        <v>156</v>
      </c>
      <c r="F294" s="8" t="s">
        <v>9</v>
      </c>
      <c r="G294" s="17"/>
    </row>
    <row r="295" spans="1:7" s="20" customFormat="1">
      <c r="A295" s="66">
        <v>43222</v>
      </c>
      <c r="B295" s="66">
        <v>43228</v>
      </c>
      <c r="C295" s="26">
        <v>2.0951200000000001</v>
      </c>
      <c r="D295" s="7">
        <f t="shared" si="76"/>
        <v>0.3980728</v>
      </c>
      <c r="E295" s="16">
        <v>156</v>
      </c>
      <c r="F295" s="8" t="s">
        <v>9</v>
      </c>
      <c r="G295" s="17"/>
    </row>
    <row r="296" spans="1:7" s="20" customFormat="1">
      <c r="A296" s="66">
        <v>43229</v>
      </c>
      <c r="B296" s="66">
        <v>43235</v>
      </c>
      <c r="C296" s="26">
        <v>2.0907400000000003</v>
      </c>
      <c r="D296" s="7">
        <f t="shared" si="76"/>
        <v>0.39724060000000005</v>
      </c>
      <c r="E296" s="16">
        <v>156</v>
      </c>
      <c r="F296" s="8" t="s">
        <v>9</v>
      </c>
      <c r="G296" s="17"/>
    </row>
    <row r="297" spans="1:7" s="20" customFormat="1">
      <c r="A297" s="66">
        <v>43236</v>
      </c>
      <c r="B297" s="66">
        <v>43242</v>
      </c>
      <c r="C297" s="26">
        <v>2.1646999999999998</v>
      </c>
      <c r="D297" s="7">
        <f t="shared" si="76"/>
        <v>0.41129299999999996</v>
      </c>
      <c r="E297" s="16">
        <v>156</v>
      </c>
      <c r="F297" s="8" t="s">
        <v>9</v>
      </c>
      <c r="G297" s="17"/>
    </row>
    <row r="298" spans="1:7" s="20" customFormat="1">
      <c r="A298" s="66">
        <v>43243</v>
      </c>
      <c r="B298" s="66">
        <v>43249</v>
      </c>
      <c r="C298" s="26">
        <v>2.2142200000000001</v>
      </c>
      <c r="D298" s="7">
        <f t="shared" si="76"/>
        <v>0.42070180000000001</v>
      </c>
      <c r="E298" s="16">
        <v>156</v>
      </c>
      <c r="F298" s="8" t="s">
        <v>9</v>
      </c>
      <c r="G298" s="17"/>
    </row>
    <row r="299" spans="1:7" s="20" customFormat="1">
      <c r="A299" s="66">
        <v>43250</v>
      </c>
      <c r="B299" s="66">
        <v>43256</v>
      </c>
      <c r="C299" s="26">
        <v>2.2091799999999999</v>
      </c>
      <c r="D299" s="7">
        <f t="shared" si="76"/>
        <v>0.41974420000000001</v>
      </c>
      <c r="E299" s="16">
        <v>156</v>
      </c>
      <c r="F299" s="8" t="s">
        <v>9</v>
      </c>
      <c r="G299" s="17"/>
    </row>
    <row r="300" spans="1:7" s="20" customFormat="1">
      <c r="A300" s="66">
        <v>43257</v>
      </c>
      <c r="B300" s="66">
        <v>43263</v>
      </c>
      <c r="C300" s="26">
        <v>2.1571750000000001</v>
      </c>
      <c r="D300" s="7">
        <f t="shared" si="76"/>
        <v>0.40986325000000001</v>
      </c>
      <c r="E300" s="16">
        <v>156</v>
      </c>
      <c r="F300" s="8" t="s">
        <v>9</v>
      </c>
      <c r="G300" s="17"/>
    </row>
    <row r="301" spans="1:7" s="20" customFormat="1">
      <c r="A301" s="66">
        <v>43264</v>
      </c>
      <c r="B301" s="66">
        <v>43270</v>
      </c>
      <c r="C301" s="26">
        <v>2.1207799999999999</v>
      </c>
      <c r="D301" s="7">
        <f t="shared" ref="D301:D307" si="77">+C301*19%</f>
        <v>0.40294819999999998</v>
      </c>
      <c r="E301" s="16">
        <v>156</v>
      </c>
      <c r="F301" s="8" t="s">
        <v>9</v>
      </c>
      <c r="G301" s="17"/>
    </row>
    <row r="302" spans="1:7" s="20" customFormat="1">
      <c r="A302" s="66">
        <v>43271</v>
      </c>
      <c r="B302" s="66">
        <v>43277</v>
      </c>
      <c r="C302" s="26">
        <v>2.1066600000000002</v>
      </c>
      <c r="D302" s="7">
        <f t="shared" si="77"/>
        <v>0.40026540000000005</v>
      </c>
      <c r="E302" s="16">
        <v>156</v>
      </c>
      <c r="F302" s="8" t="s">
        <v>9</v>
      </c>
      <c r="G302" s="17"/>
    </row>
    <row r="303" spans="1:7" s="20" customFormat="1">
      <c r="A303" s="66">
        <v>43278</v>
      </c>
      <c r="B303" s="66">
        <v>43284</v>
      </c>
      <c r="C303" s="26">
        <v>2.0654000000000003</v>
      </c>
      <c r="D303" s="7">
        <f t="shared" si="77"/>
        <v>0.39242600000000005</v>
      </c>
      <c r="E303" s="16">
        <v>156</v>
      </c>
      <c r="F303" s="8" t="s">
        <v>9</v>
      </c>
      <c r="G303" s="17"/>
    </row>
    <row r="304" spans="1:7" s="20" customFormat="1">
      <c r="A304" s="66">
        <v>43285</v>
      </c>
      <c r="B304" s="66">
        <v>43291</v>
      </c>
      <c r="C304" s="26">
        <v>2.1195400000000002</v>
      </c>
      <c r="D304" s="7">
        <f t="shared" si="77"/>
        <v>0.40271260000000003</v>
      </c>
      <c r="E304" s="16">
        <v>156</v>
      </c>
      <c r="F304" s="8" t="s">
        <v>9</v>
      </c>
      <c r="G304" s="17"/>
    </row>
    <row r="305" spans="1:7" s="20" customFormat="1">
      <c r="A305" s="66">
        <v>43292</v>
      </c>
      <c r="B305" s="66">
        <v>43298</v>
      </c>
      <c r="C305" s="26">
        <v>2.1302749999999997</v>
      </c>
      <c r="D305" s="7">
        <f t="shared" si="77"/>
        <v>0.40475224999999992</v>
      </c>
      <c r="E305" s="16">
        <v>156</v>
      </c>
      <c r="F305" s="8" t="s">
        <v>9</v>
      </c>
      <c r="G305" s="17"/>
    </row>
    <row r="306" spans="1:7" s="20" customFormat="1">
      <c r="A306" s="66">
        <v>43299</v>
      </c>
      <c r="B306" s="66">
        <v>43305</v>
      </c>
      <c r="C306" s="26">
        <v>2.1345000000000001</v>
      </c>
      <c r="D306" s="7">
        <f t="shared" si="77"/>
        <v>0.405555</v>
      </c>
      <c r="E306" s="16">
        <v>156</v>
      </c>
      <c r="F306" s="8" t="s">
        <v>9</v>
      </c>
      <c r="G306" s="17"/>
    </row>
    <row r="307" spans="1:7" s="20" customFormat="1">
      <c r="A307" s="66">
        <v>43306</v>
      </c>
      <c r="B307" s="66">
        <v>43312</v>
      </c>
      <c r="C307" s="26">
        <v>2.0578000000000003</v>
      </c>
      <c r="D307" s="7">
        <f t="shared" si="77"/>
        <v>0.39098200000000005</v>
      </c>
      <c r="E307" s="16">
        <v>156</v>
      </c>
      <c r="F307" s="8" t="s">
        <v>9</v>
      </c>
      <c r="G307" s="17"/>
    </row>
    <row r="308" spans="1:7" s="20" customFormat="1">
      <c r="A308" s="66">
        <v>43313</v>
      </c>
      <c r="B308" s="66">
        <v>43319</v>
      </c>
      <c r="C308" s="26">
        <v>2.13022</v>
      </c>
      <c r="D308" s="7">
        <f t="shared" ref="D308:D314" si="78">+C308*19%</f>
        <v>0.40474179999999998</v>
      </c>
      <c r="E308" s="16">
        <v>156</v>
      </c>
      <c r="F308" s="8" t="s">
        <v>9</v>
      </c>
      <c r="G308" s="17"/>
    </row>
    <row r="309" spans="1:7" s="20" customFormat="1">
      <c r="A309" s="66">
        <v>43320</v>
      </c>
      <c r="B309" s="66">
        <v>43326</v>
      </c>
      <c r="C309" s="26">
        <v>2.1217200000000003</v>
      </c>
      <c r="D309" s="7">
        <f t="shared" si="78"/>
        <v>0.40312680000000006</v>
      </c>
      <c r="E309" s="16">
        <v>156</v>
      </c>
      <c r="F309" s="8" t="s">
        <v>9</v>
      </c>
      <c r="G309" s="17"/>
    </row>
    <row r="310" spans="1:7" s="20" customFormat="1">
      <c r="A310" s="66">
        <v>43327</v>
      </c>
      <c r="B310" s="66">
        <v>43333</v>
      </c>
      <c r="C310" s="26">
        <v>2.1059399999999999</v>
      </c>
      <c r="D310" s="7">
        <f t="shared" si="78"/>
        <v>0.4001286</v>
      </c>
      <c r="E310" s="16">
        <v>156</v>
      </c>
      <c r="F310" s="8" t="s">
        <v>9</v>
      </c>
      <c r="G310" s="17"/>
    </row>
    <row r="311" spans="1:7" s="20" customFormat="1">
      <c r="A311" s="66">
        <v>43334</v>
      </c>
      <c r="B311" s="66">
        <v>43340</v>
      </c>
      <c r="C311" s="26">
        <v>2.09504</v>
      </c>
      <c r="D311" s="7">
        <f t="shared" si="78"/>
        <v>0.39805760000000001</v>
      </c>
      <c r="E311" s="16">
        <v>156</v>
      </c>
      <c r="F311" s="8" t="s">
        <v>9</v>
      </c>
      <c r="G311" s="17"/>
    </row>
    <row r="312" spans="1:7" s="20" customFormat="1">
      <c r="A312" s="66">
        <v>43341</v>
      </c>
      <c r="B312" s="66">
        <v>43347</v>
      </c>
      <c r="C312" s="26">
        <v>2.1424400000000001</v>
      </c>
      <c r="D312" s="7">
        <f t="shared" si="78"/>
        <v>0.40706360000000003</v>
      </c>
      <c r="E312" s="16">
        <v>156</v>
      </c>
      <c r="F312" s="8" t="s">
        <v>9</v>
      </c>
      <c r="G312" s="17"/>
    </row>
    <row r="313" spans="1:7" s="20" customFormat="1">
      <c r="A313" s="66">
        <v>43348</v>
      </c>
      <c r="B313" s="66">
        <v>43354</v>
      </c>
      <c r="C313" s="26">
        <v>2.2075399999999998</v>
      </c>
      <c r="D313" s="7">
        <f t="shared" si="78"/>
        <v>0.41943259999999999</v>
      </c>
      <c r="E313" s="16">
        <v>156</v>
      </c>
      <c r="F313" s="8" t="s">
        <v>9</v>
      </c>
      <c r="G313" s="17"/>
    </row>
    <row r="314" spans="1:7" s="20" customFormat="1">
      <c r="A314" s="66">
        <v>43355</v>
      </c>
      <c r="B314" s="66">
        <v>43361</v>
      </c>
      <c r="C314" s="26">
        <v>2.1955</v>
      </c>
      <c r="D314" s="7">
        <f t="shared" si="78"/>
        <v>0.41714499999999999</v>
      </c>
      <c r="E314" s="16">
        <v>156</v>
      </c>
      <c r="F314" s="8" t="s">
        <v>9</v>
      </c>
      <c r="G314" s="17"/>
    </row>
    <row r="315" spans="1:7" s="20" customFormat="1">
      <c r="A315" s="66">
        <v>43362</v>
      </c>
      <c r="B315" s="66">
        <v>43368</v>
      </c>
      <c r="C315" s="26">
        <v>2.1947400000000004</v>
      </c>
      <c r="D315" s="7">
        <f t="shared" ref="D315:D321" si="79">+C315*19%</f>
        <v>0.41700060000000005</v>
      </c>
      <c r="E315" s="16">
        <v>156</v>
      </c>
      <c r="F315" s="8" t="s">
        <v>9</v>
      </c>
      <c r="G315" s="17"/>
    </row>
    <row r="316" spans="1:7" s="20" customFormat="1">
      <c r="A316" s="66">
        <v>43369</v>
      </c>
      <c r="B316" s="66">
        <v>43375</v>
      </c>
      <c r="C316" s="26">
        <v>2.1726200000000002</v>
      </c>
      <c r="D316" s="7">
        <f t="shared" si="79"/>
        <v>0.41279780000000005</v>
      </c>
      <c r="E316" s="16">
        <v>156</v>
      </c>
      <c r="F316" s="8" t="s">
        <v>9</v>
      </c>
      <c r="G316" s="17"/>
    </row>
    <row r="317" spans="1:7" s="20" customFormat="1">
      <c r="A317" s="66">
        <v>43376</v>
      </c>
      <c r="B317" s="66">
        <v>43382</v>
      </c>
      <c r="C317" s="26">
        <v>2.2482199999999999</v>
      </c>
      <c r="D317" s="7">
        <f t="shared" si="79"/>
        <v>0.42716179999999998</v>
      </c>
      <c r="E317" s="16">
        <v>156</v>
      </c>
      <c r="F317" s="8" t="s">
        <v>9</v>
      </c>
      <c r="G317" s="17"/>
    </row>
    <row r="318" spans="1:7" s="20" customFormat="1">
      <c r="A318" s="66">
        <v>43383</v>
      </c>
      <c r="B318" s="66">
        <v>43389</v>
      </c>
      <c r="C318" s="26">
        <v>2.3390399999999998</v>
      </c>
      <c r="D318" s="7">
        <f t="shared" si="79"/>
        <v>0.44441759999999997</v>
      </c>
      <c r="E318" s="16">
        <v>156</v>
      </c>
      <c r="F318" s="8" t="s">
        <v>9</v>
      </c>
      <c r="G318" s="17"/>
    </row>
    <row r="319" spans="1:7" s="20" customFormat="1">
      <c r="A319" s="66">
        <v>43390</v>
      </c>
      <c r="B319" s="66">
        <v>43396</v>
      </c>
      <c r="C319" s="26">
        <v>2.3075799999999997</v>
      </c>
      <c r="D319" s="7">
        <f t="shared" si="79"/>
        <v>0.43844019999999995</v>
      </c>
      <c r="E319" s="16">
        <v>156</v>
      </c>
      <c r="F319" s="8" t="s">
        <v>9</v>
      </c>
      <c r="G319" s="17"/>
    </row>
    <row r="320" spans="1:7" s="20" customFormat="1">
      <c r="A320" s="66">
        <v>43397</v>
      </c>
      <c r="B320" s="66">
        <v>43403</v>
      </c>
      <c r="C320" s="26">
        <v>2.2488800000000002</v>
      </c>
      <c r="D320" s="7">
        <f t="shared" si="79"/>
        <v>0.42728720000000003</v>
      </c>
      <c r="E320" s="16">
        <v>156</v>
      </c>
      <c r="F320" s="8" t="s">
        <v>9</v>
      </c>
      <c r="G320" s="17"/>
    </row>
    <row r="321" spans="1:8" s="20" customFormat="1">
      <c r="A321" s="66">
        <v>43404</v>
      </c>
      <c r="B321" s="66">
        <v>43410</v>
      </c>
      <c r="C321" s="26">
        <v>2.2128400000000004</v>
      </c>
      <c r="D321" s="7">
        <f t="shared" si="79"/>
        <v>0.42043960000000008</v>
      </c>
      <c r="E321" s="16">
        <v>156</v>
      </c>
      <c r="F321" s="8" t="s">
        <v>9</v>
      </c>
      <c r="G321" s="17"/>
    </row>
    <row r="322" spans="1:8" s="20" customFormat="1">
      <c r="A322" s="66">
        <v>43411</v>
      </c>
      <c r="B322" s="66">
        <v>43417</v>
      </c>
      <c r="C322" s="26">
        <v>2.1682999999999999</v>
      </c>
      <c r="D322" s="7">
        <f t="shared" ref="D322:D328" si="80">+C322*19%</f>
        <v>0.41197699999999998</v>
      </c>
      <c r="E322" s="16">
        <v>156</v>
      </c>
      <c r="F322" s="8" t="s">
        <v>9</v>
      </c>
      <c r="G322" s="17"/>
    </row>
    <row r="323" spans="1:8" s="20" customFormat="1">
      <c r="A323" s="66">
        <v>43418</v>
      </c>
      <c r="B323" s="66">
        <v>43424</v>
      </c>
      <c r="C323" s="26">
        <v>2.1129599999999997</v>
      </c>
      <c r="D323" s="7">
        <f t="shared" si="80"/>
        <v>0.40146239999999994</v>
      </c>
      <c r="E323" s="16">
        <v>156</v>
      </c>
      <c r="F323" s="8" t="s">
        <v>9</v>
      </c>
      <c r="G323" s="17"/>
    </row>
    <row r="324" spans="1:8" s="20" customFormat="1">
      <c r="A324" s="66">
        <v>43425</v>
      </c>
      <c r="B324" s="66">
        <v>43431</v>
      </c>
      <c r="C324" s="26">
        <v>1.9955599999999998</v>
      </c>
      <c r="D324" s="7">
        <f t="shared" si="80"/>
        <v>0.37915639999999995</v>
      </c>
      <c r="E324" s="16">
        <v>156</v>
      </c>
      <c r="F324" s="8" t="s">
        <v>9</v>
      </c>
      <c r="G324" s="17"/>
    </row>
    <row r="325" spans="1:8" s="20" customFormat="1">
      <c r="A325" s="66">
        <v>43432</v>
      </c>
      <c r="B325" s="66">
        <v>43438</v>
      </c>
      <c r="C325" s="26">
        <v>1.9174333333333333</v>
      </c>
      <c r="D325" s="7">
        <f t="shared" si="80"/>
        <v>0.36431233333333335</v>
      </c>
      <c r="E325" s="16">
        <v>156</v>
      </c>
      <c r="F325" s="8" t="s">
        <v>9</v>
      </c>
      <c r="G325" s="17"/>
    </row>
    <row r="326" spans="1:8" s="20" customFormat="1">
      <c r="A326" s="66">
        <v>43439</v>
      </c>
      <c r="B326" s="66">
        <v>43445</v>
      </c>
      <c r="C326" s="26">
        <v>1.7720199999999997</v>
      </c>
      <c r="D326" s="7">
        <f t="shared" si="80"/>
        <v>0.33668379999999992</v>
      </c>
      <c r="E326" s="16">
        <v>156</v>
      </c>
      <c r="F326" s="8" t="s">
        <v>9</v>
      </c>
      <c r="G326" s="17"/>
    </row>
    <row r="327" spans="1:8" s="20" customFormat="1">
      <c r="A327" s="66">
        <v>43446</v>
      </c>
      <c r="B327" s="66">
        <v>43452</v>
      </c>
      <c r="C327" s="26">
        <v>1.8042399999999998</v>
      </c>
      <c r="D327" s="7">
        <f t="shared" si="80"/>
        <v>0.34280559999999999</v>
      </c>
      <c r="E327" s="16">
        <v>156</v>
      </c>
      <c r="F327" s="8" t="s">
        <v>9</v>
      </c>
      <c r="G327" s="17"/>
    </row>
    <row r="328" spans="1:8" s="20" customFormat="1">
      <c r="A328" s="66">
        <v>43453</v>
      </c>
      <c r="B328" s="66">
        <v>43459</v>
      </c>
      <c r="C328" s="26">
        <v>1.7663800000000001</v>
      </c>
      <c r="D328" s="7">
        <f t="shared" si="80"/>
        <v>0.33561220000000003</v>
      </c>
      <c r="E328" s="16">
        <v>156</v>
      </c>
      <c r="F328" s="8" t="s">
        <v>9</v>
      </c>
      <c r="G328" s="17"/>
    </row>
    <row r="329" spans="1:8" s="20" customFormat="1">
      <c r="A329" s="66">
        <v>43460</v>
      </c>
      <c r="B329" s="66">
        <v>43466</v>
      </c>
      <c r="C329" s="26">
        <v>1.6849000000000001</v>
      </c>
      <c r="D329" s="7">
        <f t="shared" ref="D329:D335" si="81">+C329*19%</f>
        <v>0.320131</v>
      </c>
      <c r="E329" s="16">
        <v>156</v>
      </c>
      <c r="F329" s="8" t="s">
        <v>9</v>
      </c>
      <c r="G329" s="17"/>
    </row>
    <row r="330" spans="1:8" s="20" customFormat="1">
      <c r="A330" s="66">
        <v>43467</v>
      </c>
      <c r="B330" s="66">
        <v>43473</v>
      </c>
      <c r="C330" s="26">
        <v>1.6076333333333335</v>
      </c>
      <c r="D330" s="7">
        <f t="shared" si="81"/>
        <v>0.30545033333333338</v>
      </c>
      <c r="E330" s="16">
        <v>156</v>
      </c>
      <c r="F330" s="8" t="s">
        <v>9</v>
      </c>
      <c r="G330" s="17"/>
    </row>
    <row r="331" spans="1:8" s="20" customFormat="1">
      <c r="A331" s="66">
        <v>43474</v>
      </c>
      <c r="B331" s="66">
        <v>43480</v>
      </c>
      <c r="C331" s="26">
        <v>1.6827666666666667</v>
      </c>
      <c r="D331" s="7">
        <f t="shared" si="81"/>
        <v>0.31972566666666669</v>
      </c>
      <c r="E331" s="16">
        <v>156</v>
      </c>
      <c r="F331" s="8" t="s">
        <v>9</v>
      </c>
      <c r="G331" s="17"/>
    </row>
    <row r="332" spans="1:8" s="20" customFormat="1">
      <c r="A332" s="66">
        <v>43481</v>
      </c>
      <c r="B332" s="66">
        <v>43487</v>
      </c>
      <c r="C332" s="26">
        <v>1.8105599999999997</v>
      </c>
      <c r="D332" s="7">
        <f t="shared" si="81"/>
        <v>0.34400639999999993</v>
      </c>
      <c r="E332" s="16">
        <v>156</v>
      </c>
      <c r="F332" s="8" t="s">
        <v>9</v>
      </c>
      <c r="G332" s="17"/>
    </row>
    <row r="333" spans="1:8" s="20" customFormat="1">
      <c r="A333" s="66">
        <v>43488</v>
      </c>
      <c r="B333" s="66">
        <v>43494</v>
      </c>
      <c r="C333" s="26">
        <v>1.82792</v>
      </c>
      <c r="D333" s="7">
        <f t="shared" si="81"/>
        <v>0.34730480000000002</v>
      </c>
      <c r="E333" s="16">
        <v>156</v>
      </c>
      <c r="F333" s="8" t="s">
        <v>9</v>
      </c>
      <c r="G333" s="17"/>
    </row>
    <row r="334" spans="1:8" s="20" customFormat="1">
      <c r="A334" s="66">
        <v>43495</v>
      </c>
      <c r="B334" s="66">
        <v>43496</v>
      </c>
      <c r="C334" s="26">
        <v>1.8514249999999999</v>
      </c>
      <c r="D334" s="7">
        <f t="shared" si="81"/>
        <v>0.35177074999999997</v>
      </c>
      <c r="E334" s="16">
        <v>156</v>
      </c>
      <c r="F334" s="8" t="s">
        <v>9</v>
      </c>
      <c r="G334" s="17"/>
      <c r="H334" s="31" t="s">
        <v>11</v>
      </c>
    </row>
    <row r="335" spans="1:8" s="20" customFormat="1">
      <c r="A335" s="66">
        <v>43497</v>
      </c>
      <c r="B335" s="66">
        <v>43501</v>
      </c>
      <c r="C335" s="26">
        <v>1.8514249999999999</v>
      </c>
      <c r="D335" s="7">
        <f t="shared" si="81"/>
        <v>0.35177074999999997</v>
      </c>
      <c r="E335" s="32">
        <v>162</v>
      </c>
      <c r="F335" s="8" t="s">
        <v>9</v>
      </c>
      <c r="G335" s="17"/>
      <c r="H335" s="33" t="s">
        <v>32</v>
      </c>
    </row>
    <row r="336" spans="1:8" s="20" customFormat="1">
      <c r="A336" s="66">
        <v>43502</v>
      </c>
      <c r="B336" s="66">
        <v>43508</v>
      </c>
      <c r="C336" s="26">
        <v>1.8567200000000001</v>
      </c>
      <c r="D336" s="7">
        <f t="shared" ref="D336:D342" si="82">+C336*19%</f>
        <v>0.35277680000000006</v>
      </c>
      <c r="E336" s="16">
        <v>162</v>
      </c>
      <c r="F336" s="8" t="s">
        <v>9</v>
      </c>
      <c r="G336" s="17"/>
      <c r="H336" s="31" t="s">
        <v>11</v>
      </c>
    </row>
    <row r="337" spans="1:12" s="20" customFormat="1">
      <c r="A337" s="66">
        <v>43509</v>
      </c>
      <c r="B337" s="66">
        <v>43515</v>
      </c>
      <c r="C337" s="26">
        <v>1.8747199999999997</v>
      </c>
      <c r="D337" s="7">
        <f t="shared" si="82"/>
        <v>0.35619679999999992</v>
      </c>
      <c r="E337" s="16">
        <v>162</v>
      </c>
      <c r="F337" s="8" t="s">
        <v>9</v>
      </c>
      <c r="G337" s="17"/>
      <c r="H337" s="31" t="s">
        <v>11</v>
      </c>
    </row>
    <row r="338" spans="1:12" s="20" customFormat="1">
      <c r="A338" s="66">
        <v>43516</v>
      </c>
      <c r="B338" s="66">
        <v>43522</v>
      </c>
      <c r="C338" s="26">
        <v>1.9011199999999999</v>
      </c>
      <c r="D338" s="7">
        <f t="shared" si="82"/>
        <v>0.3612128</v>
      </c>
      <c r="E338" s="16">
        <v>162</v>
      </c>
      <c r="F338" s="8" t="s">
        <v>9</v>
      </c>
      <c r="G338" s="17"/>
      <c r="H338" s="31" t="s">
        <v>11</v>
      </c>
      <c r="I338" s="20" t="s">
        <v>11</v>
      </c>
    </row>
    <row r="339" spans="1:12" s="20" customFormat="1">
      <c r="A339" s="66">
        <v>43523</v>
      </c>
      <c r="B339" s="66">
        <v>43529</v>
      </c>
      <c r="C339" s="26">
        <v>1.9671750000000001</v>
      </c>
      <c r="D339" s="7">
        <f t="shared" si="82"/>
        <v>0.37376325000000005</v>
      </c>
      <c r="E339" s="16">
        <v>162</v>
      </c>
      <c r="F339" s="8" t="s">
        <v>9</v>
      </c>
      <c r="G339" s="17"/>
      <c r="H339" s="31"/>
      <c r="I339" s="20" t="s">
        <v>11</v>
      </c>
    </row>
    <row r="340" spans="1:12" s="20" customFormat="1">
      <c r="A340" s="66">
        <v>43530</v>
      </c>
      <c r="B340" s="66">
        <v>43536</v>
      </c>
      <c r="C340" s="26">
        <v>1.9381599999999997</v>
      </c>
      <c r="D340" s="7">
        <f t="shared" si="82"/>
        <v>0.36825039999999992</v>
      </c>
      <c r="E340" s="16">
        <v>162</v>
      </c>
      <c r="F340" s="8" t="s">
        <v>9</v>
      </c>
      <c r="G340" s="17"/>
      <c r="H340" s="31"/>
      <c r="L340" s="20" t="s">
        <v>11</v>
      </c>
    </row>
    <row r="341" spans="1:12" s="20" customFormat="1">
      <c r="A341" s="66">
        <v>43537</v>
      </c>
      <c r="B341" s="66">
        <v>43543</v>
      </c>
      <c r="C341" s="26">
        <v>1.92788</v>
      </c>
      <c r="D341" s="7">
        <f t="shared" si="82"/>
        <v>0.36629719999999999</v>
      </c>
      <c r="E341" s="16">
        <v>162</v>
      </c>
      <c r="F341" s="8" t="s">
        <v>9</v>
      </c>
      <c r="G341" s="17"/>
      <c r="H341" s="31"/>
    </row>
    <row r="342" spans="1:12" s="20" customFormat="1">
      <c r="A342" s="66">
        <v>43544</v>
      </c>
      <c r="B342" s="66">
        <v>43550</v>
      </c>
      <c r="C342" s="26">
        <v>1.9154199999999997</v>
      </c>
      <c r="D342" s="7">
        <f t="shared" si="82"/>
        <v>0.36392979999999997</v>
      </c>
      <c r="E342" s="16">
        <v>162</v>
      </c>
      <c r="F342" s="8" t="s">
        <v>9</v>
      </c>
      <c r="G342" s="17"/>
      <c r="H342" s="31"/>
    </row>
    <row r="343" spans="1:12" s="20" customFormat="1">
      <c r="A343" s="66">
        <v>43551</v>
      </c>
      <c r="B343" s="66">
        <v>43557</v>
      </c>
      <c r="C343" s="26">
        <v>1.9284800000000002</v>
      </c>
      <c r="D343" s="7">
        <f t="shared" ref="D343:D349" si="83">+C343*19%</f>
        <v>0.36641120000000005</v>
      </c>
      <c r="E343" s="16">
        <v>162</v>
      </c>
      <c r="F343" s="8" t="s">
        <v>9</v>
      </c>
      <c r="G343" s="17"/>
      <c r="H343" s="31"/>
    </row>
    <row r="344" spans="1:12" s="20" customFormat="1">
      <c r="A344" s="66">
        <v>43558</v>
      </c>
      <c r="B344" s="66">
        <v>43564</v>
      </c>
      <c r="C344" s="26">
        <v>1.9218999999999999</v>
      </c>
      <c r="D344" s="7">
        <f t="shared" si="83"/>
        <v>0.36516100000000001</v>
      </c>
      <c r="E344" s="16">
        <v>162</v>
      </c>
      <c r="F344" s="8" t="s">
        <v>9</v>
      </c>
      <c r="G344" s="17"/>
      <c r="H344" s="31"/>
    </row>
    <row r="345" spans="1:12" s="20" customFormat="1">
      <c r="A345" s="66">
        <v>43565</v>
      </c>
      <c r="B345" s="66">
        <v>43571</v>
      </c>
      <c r="C345" s="26">
        <v>1.95042</v>
      </c>
      <c r="D345" s="7">
        <f t="shared" si="83"/>
        <v>0.37057980000000001</v>
      </c>
      <c r="E345" s="16">
        <v>162</v>
      </c>
      <c r="F345" s="8" t="s">
        <v>9</v>
      </c>
      <c r="G345" s="17"/>
      <c r="H345" s="31"/>
    </row>
    <row r="346" spans="1:12" s="20" customFormat="1">
      <c r="A346" s="66">
        <v>43572</v>
      </c>
      <c r="B346" s="66">
        <v>43578</v>
      </c>
      <c r="C346" s="26">
        <v>1.9921999999999997</v>
      </c>
      <c r="D346" s="7">
        <f t="shared" si="83"/>
        <v>0.37851799999999997</v>
      </c>
      <c r="E346" s="16">
        <v>162</v>
      </c>
      <c r="F346" s="8" t="s">
        <v>9</v>
      </c>
      <c r="G346" s="17"/>
      <c r="H346" s="31"/>
    </row>
    <row r="347" spans="1:12" s="20" customFormat="1">
      <c r="A347" s="66">
        <v>43579</v>
      </c>
      <c r="B347" s="66">
        <v>43585</v>
      </c>
      <c r="C347" s="26">
        <v>1.9974499999999999</v>
      </c>
      <c r="D347" s="7">
        <f t="shared" si="83"/>
        <v>0.37951550000000001</v>
      </c>
      <c r="E347" s="16">
        <v>162</v>
      </c>
      <c r="F347" s="8" t="s">
        <v>9</v>
      </c>
      <c r="G347" s="17"/>
      <c r="H347" s="31"/>
    </row>
    <row r="348" spans="1:12" s="20" customFormat="1">
      <c r="A348" s="66">
        <v>43586</v>
      </c>
      <c r="B348" s="66">
        <v>43592</v>
      </c>
      <c r="C348" s="26">
        <v>2.0301</v>
      </c>
      <c r="D348" s="7">
        <f t="shared" si="83"/>
        <v>0.38571900000000003</v>
      </c>
      <c r="E348" s="16">
        <v>162</v>
      </c>
      <c r="F348" s="8" t="s">
        <v>9</v>
      </c>
      <c r="G348" s="17"/>
      <c r="H348" s="31"/>
    </row>
    <row r="349" spans="1:12" s="20" customFormat="1">
      <c r="A349" s="66">
        <v>43593</v>
      </c>
      <c r="B349" s="66">
        <v>43599</v>
      </c>
      <c r="C349" s="26">
        <v>2.0030999999999999</v>
      </c>
      <c r="D349" s="7">
        <f t="shared" si="83"/>
        <v>0.38058899999999996</v>
      </c>
      <c r="E349" s="16">
        <v>162</v>
      </c>
      <c r="F349" s="8" t="s">
        <v>9</v>
      </c>
      <c r="G349" s="17"/>
      <c r="H349" s="31"/>
    </row>
    <row r="350" spans="1:12" s="20" customFormat="1">
      <c r="A350" s="66">
        <v>43600</v>
      </c>
      <c r="B350" s="66">
        <v>43606</v>
      </c>
      <c r="C350" s="26">
        <v>2.00068</v>
      </c>
      <c r="D350" s="7">
        <f t="shared" ref="D350:D356" si="84">+C350*19%</f>
        <v>0.3801292</v>
      </c>
      <c r="E350" s="16">
        <v>162</v>
      </c>
      <c r="F350" s="8" t="s">
        <v>9</v>
      </c>
      <c r="G350" s="17"/>
      <c r="H350" s="35" t="s">
        <v>11</v>
      </c>
    </row>
    <row r="351" spans="1:12" s="20" customFormat="1">
      <c r="A351" s="66">
        <v>43607</v>
      </c>
      <c r="B351" s="66">
        <v>43613</v>
      </c>
      <c r="C351" s="26">
        <v>2.0418599999999998</v>
      </c>
      <c r="D351" s="7">
        <f t="shared" si="84"/>
        <v>0.38795339999999995</v>
      </c>
      <c r="E351" s="16">
        <v>162</v>
      </c>
      <c r="F351" s="8" t="s">
        <v>9</v>
      </c>
      <c r="G351" s="17"/>
      <c r="H351" s="35" t="s">
        <v>11</v>
      </c>
    </row>
    <row r="352" spans="1:12" s="20" customFormat="1">
      <c r="A352" s="66">
        <v>43614</v>
      </c>
      <c r="B352" s="66">
        <v>43620</v>
      </c>
      <c r="C352" s="26">
        <v>1.9932600000000003</v>
      </c>
      <c r="D352" s="7">
        <f t="shared" si="84"/>
        <v>0.37871940000000004</v>
      </c>
      <c r="E352" s="16">
        <v>162</v>
      </c>
      <c r="F352" s="8" t="s">
        <v>9</v>
      </c>
      <c r="G352" s="17"/>
      <c r="H352" s="35" t="s">
        <v>11</v>
      </c>
    </row>
    <row r="353" spans="1:8" s="20" customFormat="1">
      <c r="A353" s="66">
        <v>43621</v>
      </c>
      <c r="B353" s="66">
        <v>43627</v>
      </c>
      <c r="C353" s="26">
        <v>1.9065749999999999</v>
      </c>
      <c r="D353" s="7">
        <f t="shared" si="84"/>
        <v>0.36224924999999997</v>
      </c>
      <c r="E353" s="16">
        <v>162</v>
      </c>
      <c r="F353" s="8" t="s">
        <v>9</v>
      </c>
      <c r="G353" s="17"/>
      <c r="H353" s="35" t="s">
        <v>11</v>
      </c>
    </row>
    <row r="354" spans="1:8" s="20" customFormat="1">
      <c r="A354" s="66">
        <v>43628</v>
      </c>
      <c r="B354" s="66">
        <v>43634</v>
      </c>
      <c r="C354" s="26">
        <v>1.7926200000000001</v>
      </c>
      <c r="D354" s="7">
        <f t="shared" si="84"/>
        <v>0.34059780000000001</v>
      </c>
      <c r="E354" s="16">
        <v>162</v>
      </c>
      <c r="F354" s="8" t="s">
        <v>9</v>
      </c>
      <c r="G354" s="17"/>
      <c r="H354" s="35"/>
    </row>
    <row r="355" spans="1:8" s="20" customFormat="1">
      <c r="A355" s="66">
        <v>43635</v>
      </c>
      <c r="B355" s="66">
        <v>43641</v>
      </c>
      <c r="C355" s="26">
        <v>1.7904000000000002</v>
      </c>
      <c r="D355" s="7">
        <f t="shared" si="84"/>
        <v>0.34017600000000003</v>
      </c>
      <c r="E355" s="16">
        <v>162</v>
      </c>
      <c r="F355" s="8" t="s">
        <v>9</v>
      </c>
      <c r="G355" s="17"/>
      <c r="H355" s="35"/>
    </row>
    <row r="356" spans="1:8" s="20" customFormat="1" ht="14.15" customHeight="1">
      <c r="A356" s="66">
        <v>43642</v>
      </c>
      <c r="B356" s="66">
        <v>43648</v>
      </c>
      <c r="C356" s="26">
        <v>1.8284400000000003</v>
      </c>
      <c r="D356" s="7">
        <f t="shared" si="84"/>
        <v>0.34740360000000003</v>
      </c>
      <c r="E356" s="16">
        <v>162</v>
      </c>
      <c r="F356" s="8" t="s">
        <v>9</v>
      </c>
      <c r="G356" s="17"/>
      <c r="H356" s="35"/>
    </row>
    <row r="357" spans="1:8" s="20" customFormat="1" ht="14.15" customHeight="1">
      <c r="A357" s="66">
        <v>43649</v>
      </c>
      <c r="B357" s="66">
        <v>43655</v>
      </c>
      <c r="C357" s="26">
        <v>1.92248</v>
      </c>
      <c r="D357" s="7">
        <f t="shared" ref="D357:D363" si="85">+C357*19%</f>
        <v>0.36527120000000002</v>
      </c>
      <c r="E357" s="16">
        <v>162</v>
      </c>
      <c r="F357" s="8" t="s">
        <v>9</v>
      </c>
      <c r="G357" s="17"/>
      <c r="H357" s="35"/>
    </row>
    <row r="358" spans="1:8" s="20" customFormat="1" ht="14.15" customHeight="1">
      <c r="A358" s="66">
        <v>43656</v>
      </c>
      <c r="B358" s="66">
        <v>43662</v>
      </c>
      <c r="C358" s="26">
        <v>1.9076</v>
      </c>
      <c r="D358" s="7">
        <f t="shared" si="85"/>
        <v>0.36244399999999999</v>
      </c>
      <c r="E358" s="16">
        <v>162</v>
      </c>
      <c r="F358" s="8" t="s">
        <v>9</v>
      </c>
      <c r="G358" s="17"/>
      <c r="H358" s="35"/>
    </row>
    <row r="359" spans="1:8" s="20" customFormat="1" ht="14.15" customHeight="1">
      <c r="A359" s="66">
        <v>43663</v>
      </c>
      <c r="B359" s="66">
        <v>43669</v>
      </c>
      <c r="C359" s="26">
        <v>1.9805200000000001</v>
      </c>
      <c r="D359" s="7">
        <f t="shared" si="85"/>
        <v>0.37629879999999999</v>
      </c>
      <c r="E359" s="16">
        <v>162</v>
      </c>
      <c r="F359" s="8" t="s">
        <v>9</v>
      </c>
      <c r="G359" s="17"/>
      <c r="H359" s="35"/>
    </row>
    <row r="360" spans="1:8" s="20" customFormat="1" ht="14.15" customHeight="1">
      <c r="A360" s="66">
        <v>43670</v>
      </c>
      <c r="B360" s="66">
        <v>43676</v>
      </c>
      <c r="C360" s="26">
        <v>1.9151600000000002</v>
      </c>
      <c r="D360" s="7">
        <f t="shared" si="85"/>
        <v>0.36388040000000005</v>
      </c>
      <c r="E360" s="16">
        <v>162</v>
      </c>
      <c r="F360" s="8" t="s">
        <v>9</v>
      </c>
      <c r="G360" s="17"/>
      <c r="H360" s="35"/>
    </row>
    <row r="361" spans="1:8" s="20" customFormat="1" ht="14.15" customHeight="1">
      <c r="A361" s="66">
        <v>43677</v>
      </c>
      <c r="B361" s="66">
        <v>43683</v>
      </c>
      <c r="C361" s="26">
        <v>1.9251400000000001</v>
      </c>
      <c r="D361" s="7">
        <f t="shared" si="85"/>
        <v>0.36577660000000001</v>
      </c>
      <c r="E361" s="16">
        <v>162</v>
      </c>
      <c r="F361" s="8" t="s">
        <v>9</v>
      </c>
      <c r="G361" s="17"/>
      <c r="H361" s="35"/>
    </row>
    <row r="362" spans="1:8" s="20" customFormat="1" ht="14.15" customHeight="1">
      <c r="A362" s="66">
        <v>43684</v>
      </c>
      <c r="B362" s="66">
        <v>43690</v>
      </c>
      <c r="C362" s="26">
        <v>1.9224399999999999</v>
      </c>
      <c r="D362" s="7">
        <f t="shared" si="85"/>
        <v>0.36526359999999997</v>
      </c>
      <c r="E362" s="16">
        <v>162</v>
      </c>
      <c r="F362" s="8" t="s">
        <v>9</v>
      </c>
      <c r="G362" s="17"/>
      <c r="H362" s="35"/>
    </row>
    <row r="363" spans="1:8" s="20" customFormat="1" ht="14.15" customHeight="1">
      <c r="A363" s="66">
        <v>43691</v>
      </c>
      <c r="B363" s="66">
        <v>43697</v>
      </c>
      <c r="C363" s="26">
        <v>1.7865799999999998</v>
      </c>
      <c r="D363" s="7">
        <f t="shared" si="85"/>
        <v>0.33945019999999998</v>
      </c>
      <c r="E363" s="16">
        <v>162</v>
      </c>
      <c r="F363" s="8" t="s">
        <v>9</v>
      </c>
      <c r="G363" s="17"/>
      <c r="H363" s="35"/>
    </row>
    <row r="364" spans="1:8" s="20" customFormat="1" ht="14.15" customHeight="1">
      <c r="A364" s="66">
        <v>43698</v>
      </c>
      <c r="B364" s="66">
        <v>43704</v>
      </c>
      <c r="C364" s="26">
        <v>1.81134</v>
      </c>
      <c r="D364" s="7">
        <f t="shared" ref="D364:D370" si="86">+C364*19%</f>
        <v>0.34415459999999998</v>
      </c>
      <c r="E364" s="16">
        <v>162</v>
      </c>
      <c r="F364" s="8" t="s">
        <v>9</v>
      </c>
      <c r="G364" s="17"/>
      <c r="H364" s="35"/>
    </row>
    <row r="365" spans="1:8" s="20" customFormat="1" ht="14.15" customHeight="1">
      <c r="A365" s="66">
        <v>43705</v>
      </c>
      <c r="B365" s="66">
        <v>43711</v>
      </c>
      <c r="C365" s="26">
        <v>1.8330000000000002</v>
      </c>
      <c r="D365" s="7">
        <f t="shared" si="86"/>
        <v>0.34827000000000002</v>
      </c>
      <c r="E365" s="16">
        <v>162</v>
      </c>
      <c r="F365" s="8" t="s">
        <v>9</v>
      </c>
      <c r="G365" s="17"/>
      <c r="H365" s="35"/>
    </row>
    <row r="366" spans="1:8" s="20" customFormat="1" ht="14.15" customHeight="1">
      <c r="A366" s="66">
        <v>43712</v>
      </c>
      <c r="B366" s="66">
        <v>43718</v>
      </c>
      <c r="C366" s="26">
        <v>1.8281999999999998</v>
      </c>
      <c r="D366" s="7">
        <f t="shared" si="86"/>
        <v>0.34735799999999994</v>
      </c>
      <c r="E366" s="16">
        <v>162</v>
      </c>
      <c r="F366" s="8" t="s">
        <v>9</v>
      </c>
      <c r="G366" s="17"/>
      <c r="H366" s="35"/>
    </row>
    <row r="367" spans="1:8" s="20" customFormat="1" ht="14.15" customHeight="1">
      <c r="A367" s="66">
        <v>43719</v>
      </c>
      <c r="B367" s="66">
        <v>43725</v>
      </c>
      <c r="C367" s="26">
        <v>1.8228249999999999</v>
      </c>
      <c r="D367" s="7">
        <f t="shared" si="86"/>
        <v>0.34633674999999997</v>
      </c>
      <c r="E367" s="16">
        <v>162</v>
      </c>
      <c r="F367" s="8" t="s">
        <v>9</v>
      </c>
      <c r="G367" s="17"/>
      <c r="H367" s="35"/>
    </row>
    <row r="368" spans="1:8" s="20" customFormat="1" ht="14.15" customHeight="1">
      <c r="A368" s="66">
        <v>43726</v>
      </c>
      <c r="B368" s="66">
        <v>43732</v>
      </c>
      <c r="C368" s="26">
        <v>1.8478000000000003</v>
      </c>
      <c r="D368" s="7">
        <f t="shared" si="86"/>
        <v>0.35108200000000006</v>
      </c>
      <c r="E368" s="16">
        <v>162</v>
      </c>
      <c r="F368" s="8" t="s">
        <v>9</v>
      </c>
      <c r="G368" s="17"/>
      <c r="H368" s="35"/>
    </row>
    <row r="369" spans="1:8" s="20" customFormat="1" ht="14.15" customHeight="1">
      <c r="A369" s="66">
        <v>43733</v>
      </c>
      <c r="B369" s="66">
        <v>43739</v>
      </c>
      <c r="C369" s="26">
        <v>1.9704200000000001</v>
      </c>
      <c r="D369" s="7">
        <f t="shared" si="86"/>
        <v>0.37437980000000004</v>
      </c>
      <c r="E369" s="16">
        <v>162</v>
      </c>
      <c r="F369" s="8" t="s">
        <v>9</v>
      </c>
      <c r="G369" s="17"/>
      <c r="H369" s="35"/>
    </row>
    <row r="370" spans="1:8" s="20" customFormat="1" ht="14.15" customHeight="1">
      <c r="A370" s="66">
        <v>43740</v>
      </c>
      <c r="B370" s="66">
        <v>43746</v>
      </c>
      <c r="C370" s="26">
        <v>1.9249399999999997</v>
      </c>
      <c r="D370" s="7">
        <f t="shared" si="86"/>
        <v>0.36573859999999991</v>
      </c>
      <c r="E370" s="16">
        <v>162</v>
      </c>
      <c r="F370" s="8" t="s">
        <v>9</v>
      </c>
      <c r="G370" s="17"/>
      <c r="H370" s="35"/>
    </row>
    <row r="371" spans="1:8" s="20" customFormat="1" ht="14.15" customHeight="1">
      <c r="A371" s="66">
        <v>43747</v>
      </c>
      <c r="B371" s="66">
        <v>43753</v>
      </c>
      <c r="C371" s="26">
        <v>1.8641400000000001</v>
      </c>
      <c r="D371" s="7">
        <f t="shared" ref="D371:D377" si="87">+C371*19%</f>
        <v>0.35418660000000002</v>
      </c>
      <c r="E371" s="16">
        <v>162</v>
      </c>
      <c r="F371" s="8" t="s">
        <v>9</v>
      </c>
      <c r="G371" s="17"/>
      <c r="H371" s="35"/>
    </row>
    <row r="372" spans="1:8" s="20" customFormat="1" ht="14.15" customHeight="1">
      <c r="A372" s="66">
        <v>43754</v>
      </c>
      <c r="B372" s="66">
        <v>43760</v>
      </c>
      <c r="C372" s="26">
        <v>1.8773200000000003</v>
      </c>
      <c r="D372" s="7">
        <f t="shared" si="87"/>
        <v>0.35669080000000009</v>
      </c>
      <c r="E372" s="16">
        <v>162</v>
      </c>
      <c r="F372" s="8" t="s">
        <v>9</v>
      </c>
      <c r="G372" s="17"/>
      <c r="H372" s="35"/>
    </row>
    <row r="373" spans="1:8" s="20" customFormat="1" ht="14.15" customHeight="1">
      <c r="A373" s="66">
        <v>43761</v>
      </c>
      <c r="B373" s="66">
        <v>43767</v>
      </c>
      <c r="C373" s="26">
        <v>1.8749399999999996</v>
      </c>
      <c r="D373" s="7">
        <f t="shared" si="87"/>
        <v>0.35623859999999991</v>
      </c>
      <c r="E373" s="16">
        <v>162</v>
      </c>
      <c r="F373" s="8" t="s">
        <v>9</v>
      </c>
      <c r="G373" s="17"/>
      <c r="H373" s="35"/>
    </row>
    <row r="374" spans="1:8" s="20" customFormat="1" ht="14.15" customHeight="1">
      <c r="A374" s="66">
        <v>43768</v>
      </c>
      <c r="B374" s="66">
        <v>43774</v>
      </c>
      <c r="C374" s="26">
        <v>1.9020599999999999</v>
      </c>
      <c r="D374" s="7">
        <f t="shared" si="87"/>
        <v>0.36139139999999997</v>
      </c>
      <c r="E374" s="16">
        <v>162</v>
      </c>
      <c r="F374" s="8" t="s">
        <v>9</v>
      </c>
      <c r="G374" s="17"/>
      <c r="H374" s="35"/>
    </row>
    <row r="375" spans="1:8" s="20" customFormat="1" ht="14.15" customHeight="1">
      <c r="A375" s="66">
        <v>43775</v>
      </c>
      <c r="B375" s="66">
        <v>43781</v>
      </c>
      <c r="C375" s="26">
        <v>1.83744</v>
      </c>
      <c r="D375" s="7">
        <f t="shared" si="87"/>
        <v>0.34911360000000002</v>
      </c>
      <c r="E375" s="16">
        <v>162</v>
      </c>
      <c r="F375" s="8" t="s">
        <v>9</v>
      </c>
      <c r="G375" s="17"/>
      <c r="H375" s="35"/>
    </row>
    <row r="376" spans="1:8" s="20" customFormat="1" ht="14.15" customHeight="1">
      <c r="A376" s="66">
        <v>43782</v>
      </c>
      <c r="B376" s="66">
        <v>43788</v>
      </c>
      <c r="C376" s="26">
        <v>1.8570599999999999</v>
      </c>
      <c r="D376" s="7">
        <f t="shared" si="87"/>
        <v>0.35284139999999997</v>
      </c>
      <c r="E376" s="16">
        <v>162</v>
      </c>
      <c r="F376" s="8" t="s">
        <v>9</v>
      </c>
      <c r="G376" s="17"/>
      <c r="H376" s="35"/>
    </row>
    <row r="377" spans="1:8" s="20" customFormat="1" ht="14.15" customHeight="1">
      <c r="A377" s="66">
        <v>43789</v>
      </c>
      <c r="B377" s="66">
        <v>43795</v>
      </c>
      <c r="C377" s="26">
        <v>1.82392</v>
      </c>
      <c r="D377" s="7">
        <f t="shared" si="87"/>
        <v>0.34654479999999999</v>
      </c>
      <c r="E377" s="16">
        <v>162</v>
      </c>
      <c r="F377" s="8" t="s">
        <v>9</v>
      </c>
      <c r="G377" s="17"/>
      <c r="H377" s="35"/>
    </row>
    <row r="378" spans="1:8" s="20" customFormat="1" ht="14.15" customHeight="1">
      <c r="A378" s="66">
        <v>43796</v>
      </c>
      <c r="B378" s="66">
        <v>43802</v>
      </c>
      <c r="C378" s="26">
        <v>1.81054</v>
      </c>
      <c r="D378" s="7">
        <f t="shared" ref="D378:D384" si="88">+C378*19%</f>
        <v>0.34400259999999999</v>
      </c>
      <c r="E378" s="16">
        <v>162</v>
      </c>
      <c r="F378" s="8" t="s">
        <v>9</v>
      </c>
      <c r="G378" s="17"/>
      <c r="H378" s="35"/>
    </row>
    <row r="379" spans="1:8" s="20" customFormat="1" ht="14.15" customHeight="1">
      <c r="A379" s="66">
        <v>43803</v>
      </c>
      <c r="B379" s="66">
        <v>43809</v>
      </c>
      <c r="C379" s="26">
        <v>1.8758699999999999</v>
      </c>
      <c r="D379" s="7">
        <f t="shared" si="88"/>
        <v>0.35641529999999999</v>
      </c>
      <c r="E379" s="16">
        <v>162</v>
      </c>
      <c r="F379" s="8" t="s">
        <v>9</v>
      </c>
      <c r="G379" s="17"/>
      <c r="H379" s="35"/>
    </row>
    <row r="380" spans="1:8" s="20" customFormat="1" ht="14.15" customHeight="1">
      <c r="A380" s="66">
        <v>43810</v>
      </c>
      <c r="B380" s="66">
        <v>43816</v>
      </c>
      <c r="C380" s="26">
        <v>1.8342799999999997</v>
      </c>
      <c r="D380" s="7">
        <f t="shared" si="88"/>
        <v>0.34851319999999997</v>
      </c>
      <c r="E380" s="16">
        <v>162</v>
      </c>
      <c r="F380" s="8" t="s">
        <v>9</v>
      </c>
      <c r="G380" s="17"/>
      <c r="H380" s="35"/>
    </row>
    <row r="381" spans="1:8" s="20" customFormat="1" ht="14.15" customHeight="1">
      <c r="A381" s="66">
        <v>43817</v>
      </c>
      <c r="B381" s="66">
        <v>43823</v>
      </c>
      <c r="C381" s="26">
        <v>1.8606399999999998</v>
      </c>
      <c r="D381" s="7">
        <f t="shared" si="88"/>
        <v>0.35352159999999999</v>
      </c>
      <c r="E381" s="16">
        <v>162</v>
      </c>
      <c r="F381" s="8" t="s">
        <v>9</v>
      </c>
      <c r="G381" s="17"/>
      <c r="H381" s="35"/>
    </row>
    <row r="382" spans="1:8" s="20" customFormat="1" ht="14.15" customHeight="1">
      <c r="A382" s="66">
        <v>43824</v>
      </c>
      <c r="B382" s="66">
        <v>43830</v>
      </c>
      <c r="C382" s="26">
        <v>1.9456599999999999</v>
      </c>
      <c r="D382" s="7">
        <f t="shared" si="88"/>
        <v>0.36967539999999999</v>
      </c>
      <c r="E382" s="16">
        <v>162</v>
      </c>
      <c r="F382" s="8" t="s">
        <v>9</v>
      </c>
      <c r="G382" s="17"/>
      <c r="H382" s="35"/>
    </row>
    <row r="383" spans="1:8" s="20" customFormat="1" ht="14.15" customHeight="1">
      <c r="A383" s="66">
        <v>43831</v>
      </c>
      <c r="B383" s="66">
        <v>43837</v>
      </c>
      <c r="C383" s="26">
        <v>1.98508</v>
      </c>
      <c r="D383" s="7">
        <f t="shared" si="88"/>
        <v>0.37716519999999998</v>
      </c>
      <c r="E383" s="16">
        <v>162</v>
      </c>
      <c r="F383" s="8" t="s">
        <v>9</v>
      </c>
      <c r="G383" s="17"/>
      <c r="H383" s="35"/>
    </row>
    <row r="384" spans="1:8" s="20" customFormat="1" ht="14.15" customHeight="1">
      <c r="A384" s="66">
        <v>43838</v>
      </c>
      <c r="B384" s="66">
        <v>43844</v>
      </c>
      <c r="C384" s="26">
        <v>1.97153</v>
      </c>
      <c r="D384" s="7">
        <f t="shared" si="88"/>
        <v>0.3745907</v>
      </c>
      <c r="E384" s="16">
        <v>162</v>
      </c>
      <c r="F384" s="8" t="s">
        <v>9</v>
      </c>
      <c r="G384" s="17"/>
      <c r="H384" s="35"/>
    </row>
    <row r="385" spans="1:8" s="20" customFormat="1" ht="14.15" customHeight="1">
      <c r="A385" s="66">
        <v>43845</v>
      </c>
      <c r="B385" s="66">
        <v>43851</v>
      </c>
      <c r="C385" s="26">
        <v>1.9167000000000001</v>
      </c>
      <c r="D385" s="7">
        <f t="shared" ref="D385:D391" si="89">+C385*19%</f>
        <v>0.36417300000000002</v>
      </c>
      <c r="E385" s="16">
        <v>162</v>
      </c>
      <c r="F385" s="8" t="s">
        <v>9</v>
      </c>
      <c r="G385" s="17"/>
      <c r="H385" s="35"/>
    </row>
    <row r="386" spans="1:8" s="20" customFormat="1" ht="14.15" customHeight="1">
      <c r="A386" s="66">
        <v>43852</v>
      </c>
      <c r="B386" s="66">
        <v>43858</v>
      </c>
      <c r="C386" s="26">
        <v>1.8105800000000001</v>
      </c>
      <c r="D386" s="7">
        <f t="shared" si="89"/>
        <v>0.34401020000000004</v>
      </c>
      <c r="E386" s="16">
        <v>162</v>
      </c>
      <c r="F386" s="8" t="s">
        <v>9</v>
      </c>
      <c r="G386" s="17"/>
      <c r="H386" s="35"/>
    </row>
    <row r="387" spans="1:8" s="20" customFormat="1" ht="14.15" customHeight="1">
      <c r="A387" s="66">
        <v>43859</v>
      </c>
      <c r="B387" s="66">
        <v>43861</v>
      </c>
      <c r="C387" s="26">
        <v>1.7291799999999999</v>
      </c>
      <c r="D387" s="7">
        <f t="shared" si="89"/>
        <v>0.32854420000000001</v>
      </c>
      <c r="E387" s="16">
        <v>162</v>
      </c>
      <c r="F387" s="8" t="s">
        <v>9</v>
      </c>
      <c r="G387" s="17"/>
      <c r="H387" s="35"/>
    </row>
    <row r="388" spans="1:8" s="20" customFormat="1" ht="14.15" customHeight="1">
      <c r="A388" s="66">
        <v>43862</v>
      </c>
      <c r="B388" s="66">
        <v>43865</v>
      </c>
      <c r="C388" s="26">
        <v>1.7291799999999999</v>
      </c>
      <c r="D388" s="7">
        <f t="shared" si="89"/>
        <v>0.32854420000000001</v>
      </c>
      <c r="E388" s="39">
        <v>170</v>
      </c>
      <c r="F388" s="8" t="s">
        <v>9</v>
      </c>
      <c r="G388" s="17"/>
      <c r="H388" s="40" t="s">
        <v>33</v>
      </c>
    </row>
    <row r="389" spans="1:8" s="20" customFormat="1" ht="14.15" customHeight="1">
      <c r="A389" s="66">
        <v>43866</v>
      </c>
      <c r="B389" s="66">
        <v>43872</v>
      </c>
      <c r="C389" s="26">
        <v>1.58066</v>
      </c>
      <c r="D389" s="7">
        <f t="shared" si="89"/>
        <v>0.30032540000000002</v>
      </c>
      <c r="E389" s="39">
        <v>170</v>
      </c>
      <c r="F389" s="8" t="s">
        <v>9</v>
      </c>
      <c r="G389" s="17"/>
      <c r="H389" s="35"/>
    </row>
    <row r="390" spans="1:8" s="20" customFormat="1" ht="14.15" customHeight="1">
      <c r="A390" s="66">
        <v>43873</v>
      </c>
      <c r="B390" s="66">
        <v>43879</v>
      </c>
      <c r="C390" s="26">
        <v>1.51668</v>
      </c>
      <c r="D390" s="7">
        <f t="shared" si="89"/>
        <v>0.28816920000000001</v>
      </c>
      <c r="E390" s="39">
        <v>170</v>
      </c>
      <c r="F390" s="8" t="s">
        <v>9</v>
      </c>
      <c r="G390" s="17"/>
      <c r="H390" s="35"/>
    </row>
    <row r="391" spans="1:8" s="20" customFormat="1" ht="14.15" customHeight="1">
      <c r="A391" s="66">
        <v>43880</v>
      </c>
      <c r="B391" s="66">
        <v>43886</v>
      </c>
      <c r="C391" s="26">
        <v>1.5662199999999999</v>
      </c>
      <c r="D391" s="7">
        <f t="shared" si="89"/>
        <v>0.29758180000000001</v>
      </c>
      <c r="E391" s="39">
        <v>170</v>
      </c>
      <c r="F391" s="8" t="s">
        <v>9</v>
      </c>
      <c r="G391" s="17"/>
      <c r="H391" s="35"/>
    </row>
    <row r="392" spans="1:8" s="20" customFormat="1" ht="14.15" customHeight="1">
      <c r="A392" s="66">
        <v>43887</v>
      </c>
      <c r="B392" s="66">
        <v>43893</v>
      </c>
      <c r="C392" s="26">
        <v>1.6066</v>
      </c>
      <c r="D392" s="7">
        <f t="shared" ref="D392:D398" si="90">+C392*19%</f>
        <v>0.30525400000000003</v>
      </c>
      <c r="E392" s="39">
        <v>170</v>
      </c>
      <c r="F392" s="8" t="s">
        <v>9</v>
      </c>
      <c r="G392" s="17"/>
      <c r="H392" s="35"/>
    </row>
    <row r="393" spans="1:8" s="20" customFormat="1" ht="14.15" customHeight="1">
      <c r="A393" s="66">
        <v>43894</v>
      </c>
      <c r="B393" s="66">
        <v>43900</v>
      </c>
      <c r="C393" s="26">
        <v>1.45644</v>
      </c>
      <c r="D393" s="7">
        <f t="shared" si="90"/>
        <v>0.27672360000000001</v>
      </c>
      <c r="E393" s="39">
        <v>170</v>
      </c>
      <c r="F393" s="8" t="s">
        <v>9</v>
      </c>
      <c r="G393" s="17"/>
      <c r="H393" s="35"/>
    </row>
    <row r="394" spans="1:8" s="20" customFormat="1" ht="14.15" customHeight="1">
      <c r="A394" s="66">
        <v>43901</v>
      </c>
      <c r="B394" s="66">
        <v>43907</v>
      </c>
      <c r="C394" s="26">
        <v>1.4074199999999999</v>
      </c>
      <c r="D394" s="7">
        <f t="shared" si="90"/>
        <v>0.26740979999999998</v>
      </c>
      <c r="E394" s="39">
        <v>170</v>
      </c>
      <c r="F394" s="8" t="s">
        <v>9</v>
      </c>
      <c r="G394" s="17"/>
      <c r="H394" s="35"/>
    </row>
    <row r="395" spans="1:8" s="20" customFormat="1" ht="14.15" customHeight="1">
      <c r="A395" s="66">
        <v>43908</v>
      </c>
      <c r="B395" s="66">
        <v>43914</v>
      </c>
      <c r="C395" s="26">
        <v>1.0238</v>
      </c>
      <c r="D395" s="7">
        <f t="shared" si="90"/>
        <v>0.194522</v>
      </c>
      <c r="E395" s="39">
        <v>170</v>
      </c>
      <c r="F395" s="8" t="s">
        <v>9</v>
      </c>
      <c r="G395" s="17"/>
      <c r="H395" s="35"/>
    </row>
    <row r="396" spans="1:8" s="20" customFormat="1" ht="14.15" customHeight="1">
      <c r="A396" s="66">
        <v>43915</v>
      </c>
      <c r="B396" s="66">
        <v>43921</v>
      </c>
      <c r="C396" s="26">
        <v>0.74060000000000004</v>
      </c>
      <c r="D396" s="7">
        <f t="shared" si="90"/>
        <v>0.14071400000000001</v>
      </c>
      <c r="E396" s="39">
        <v>170</v>
      </c>
      <c r="F396" s="8" t="s">
        <v>9</v>
      </c>
      <c r="G396" s="17"/>
      <c r="H396" s="35"/>
    </row>
    <row r="397" spans="1:8" s="20" customFormat="1" ht="14.15" customHeight="1">
      <c r="A397" s="66">
        <v>43922</v>
      </c>
      <c r="B397" s="66">
        <v>43928</v>
      </c>
      <c r="C397" s="26">
        <v>0.72430000000000005</v>
      </c>
      <c r="D397" s="7">
        <f t="shared" si="90"/>
        <v>0.13761700000000002</v>
      </c>
      <c r="E397" s="39">
        <v>170</v>
      </c>
      <c r="F397" s="8" t="s">
        <v>9</v>
      </c>
      <c r="G397" s="17"/>
      <c r="H397" s="35"/>
    </row>
    <row r="398" spans="1:8" s="20" customFormat="1" ht="14.15" customHeight="1">
      <c r="A398" s="66">
        <v>43929</v>
      </c>
      <c r="B398" s="66">
        <v>43935</v>
      </c>
      <c r="C398" s="26">
        <v>0.71296000000000004</v>
      </c>
      <c r="D398" s="7">
        <f t="shared" si="90"/>
        <v>0.13546240000000001</v>
      </c>
      <c r="E398" s="39">
        <v>170</v>
      </c>
      <c r="F398" s="8" t="s">
        <v>9</v>
      </c>
      <c r="G398" s="17"/>
      <c r="H398" s="35"/>
    </row>
    <row r="399" spans="1:8" s="20" customFormat="1" ht="14.15" customHeight="1">
      <c r="A399" s="66">
        <v>43936</v>
      </c>
      <c r="B399" s="66">
        <v>43942</v>
      </c>
      <c r="C399" s="26">
        <v>0.71987999999999996</v>
      </c>
      <c r="D399" s="7">
        <f t="shared" ref="D399:D404" si="91">+C399*5%</f>
        <v>3.5993999999999998E-2</v>
      </c>
      <c r="E399" s="39">
        <v>170</v>
      </c>
      <c r="F399" s="8" t="s">
        <v>9</v>
      </c>
      <c r="G399" s="17"/>
      <c r="H399" s="31" t="s">
        <v>34</v>
      </c>
    </row>
    <row r="400" spans="1:8" s="20" customFormat="1" ht="14.15" customHeight="1">
      <c r="A400" s="66">
        <v>43943</v>
      </c>
      <c r="B400" s="66">
        <v>43949</v>
      </c>
      <c r="C400" s="26">
        <v>0.67903999999999998</v>
      </c>
      <c r="D400" s="7">
        <f t="shared" si="91"/>
        <v>3.3952000000000003E-2</v>
      </c>
      <c r="E400" s="39">
        <v>170</v>
      </c>
      <c r="F400" s="8" t="s">
        <v>9</v>
      </c>
      <c r="G400" s="17"/>
      <c r="H400" s="31"/>
    </row>
    <row r="401" spans="1:8" s="20" customFormat="1" ht="14.15" customHeight="1">
      <c r="A401" s="66">
        <v>43950</v>
      </c>
      <c r="B401" s="66">
        <v>43956</v>
      </c>
      <c r="C401" s="26">
        <v>0.51232</v>
      </c>
      <c r="D401" s="7">
        <f t="shared" si="91"/>
        <v>2.5616E-2</v>
      </c>
      <c r="E401" s="39">
        <v>170</v>
      </c>
      <c r="F401" s="8" t="s">
        <v>9</v>
      </c>
      <c r="G401" s="17"/>
      <c r="H401" s="31"/>
    </row>
    <row r="402" spans="1:8" s="20" customFormat="1" ht="14.15" customHeight="1">
      <c r="A402" s="66">
        <v>43957</v>
      </c>
      <c r="B402" s="66">
        <v>43963</v>
      </c>
      <c r="C402" s="26">
        <v>0.46211999999999998</v>
      </c>
      <c r="D402" s="7">
        <f t="shared" si="91"/>
        <v>2.3106000000000002E-2</v>
      </c>
      <c r="E402" s="39">
        <v>170</v>
      </c>
      <c r="F402" s="8" t="s">
        <v>9</v>
      </c>
      <c r="G402" s="17"/>
      <c r="H402" s="31"/>
    </row>
    <row r="403" spans="1:8" s="20" customFormat="1" ht="14.15" customHeight="1">
      <c r="A403" s="66">
        <v>43964</v>
      </c>
      <c r="B403" s="66">
        <v>43970</v>
      </c>
      <c r="C403" s="26">
        <v>0.65239999999999998</v>
      </c>
      <c r="D403" s="7">
        <f t="shared" si="91"/>
        <v>3.2620000000000003E-2</v>
      </c>
      <c r="E403" s="39">
        <v>170</v>
      </c>
      <c r="F403" s="8" t="s">
        <v>9</v>
      </c>
      <c r="G403" s="17"/>
      <c r="H403" s="31"/>
    </row>
    <row r="404" spans="1:8" s="20" customFormat="1" ht="14.15" customHeight="1">
      <c r="A404" s="66">
        <v>43971</v>
      </c>
      <c r="B404" s="66">
        <v>43977</v>
      </c>
      <c r="C404" s="26">
        <v>0.70723999999999998</v>
      </c>
      <c r="D404" s="7">
        <f t="shared" si="91"/>
        <v>3.5361999999999998E-2</v>
      </c>
      <c r="E404" s="39">
        <v>170</v>
      </c>
      <c r="F404" s="8" t="s">
        <v>9</v>
      </c>
      <c r="G404" s="17"/>
      <c r="H404" s="31"/>
    </row>
    <row r="405" spans="1:8" s="20" customFormat="1" ht="14.15" customHeight="1">
      <c r="A405" s="66">
        <v>43978</v>
      </c>
      <c r="B405" s="66">
        <v>43984</v>
      </c>
      <c r="C405" s="26">
        <v>0.86214000000000002</v>
      </c>
      <c r="D405" s="7">
        <f t="shared" ref="D405:D411" si="92">+C405*5%</f>
        <v>4.3107000000000006E-2</v>
      </c>
      <c r="E405" s="39">
        <v>170</v>
      </c>
      <c r="F405" s="8" t="s">
        <v>9</v>
      </c>
      <c r="G405" s="17"/>
      <c r="H405" s="35"/>
    </row>
    <row r="406" spans="1:8" s="20" customFormat="1" ht="14.15" customHeight="1">
      <c r="A406" s="66">
        <v>43985</v>
      </c>
      <c r="B406" s="66">
        <v>43991</v>
      </c>
      <c r="C406" s="26">
        <v>0.85124999999999995</v>
      </c>
      <c r="D406" s="7">
        <f t="shared" si="92"/>
        <v>4.2562500000000003E-2</v>
      </c>
      <c r="E406" s="39">
        <v>170</v>
      </c>
      <c r="F406" s="8" t="s">
        <v>9</v>
      </c>
      <c r="G406" s="17"/>
      <c r="H406" s="35"/>
    </row>
    <row r="407" spans="1:8" s="20" customFormat="1" ht="14.15" customHeight="1">
      <c r="A407" s="66">
        <v>43992</v>
      </c>
      <c r="B407" s="66">
        <v>43998</v>
      </c>
      <c r="C407" s="26">
        <v>0.92208000000000001</v>
      </c>
      <c r="D407" s="7">
        <f t="shared" si="92"/>
        <v>4.6104000000000006E-2</v>
      </c>
      <c r="E407" s="39">
        <v>170</v>
      </c>
      <c r="F407" s="8" t="s">
        <v>9</v>
      </c>
      <c r="G407" s="17"/>
      <c r="H407" s="35"/>
    </row>
    <row r="408" spans="1:8" s="20" customFormat="1" ht="14.15" customHeight="1">
      <c r="A408" s="66">
        <v>43999</v>
      </c>
      <c r="B408" s="66">
        <v>44005</v>
      </c>
      <c r="C408" s="26">
        <v>0.98707999999999996</v>
      </c>
      <c r="D408" s="7">
        <f t="shared" si="92"/>
        <v>4.9354000000000002E-2</v>
      </c>
      <c r="E408" s="39">
        <v>170</v>
      </c>
      <c r="F408" s="8" t="s">
        <v>9</v>
      </c>
      <c r="G408" s="17"/>
      <c r="H408" s="35"/>
    </row>
    <row r="409" spans="1:8" s="20" customFormat="1" ht="14.15" customHeight="1">
      <c r="A409" s="66">
        <v>44006</v>
      </c>
      <c r="B409" s="66">
        <v>44012</v>
      </c>
      <c r="C409" s="26">
        <v>1.05724</v>
      </c>
      <c r="D409" s="7">
        <f t="shared" si="92"/>
        <v>5.2861999999999999E-2</v>
      </c>
      <c r="E409" s="39">
        <v>170</v>
      </c>
      <c r="F409" s="8" t="s">
        <v>9</v>
      </c>
      <c r="G409" s="17"/>
      <c r="H409" s="35"/>
    </row>
    <row r="410" spans="1:8" s="20" customFormat="1" ht="14.15" customHeight="1">
      <c r="A410" s="66">
        <v>44013</v>
      </c>
      <c r="B410" s="66">
        <v>44019</v>
      </c>
      <c r="C410" s="26">
        <v>1.03942</v>
      </c>
      <c r="D410" s="7">
        <f t="shared" si="92"/>
        <v>5.1971000000000003E-2</v>
      </c>
      <c r="E410" s="39">
        <v>170</v>
      </c>
      <c r="F410" s="8" t="s">
        <v>9</v>
      </c>
      <c r="G410" s="17"/>
      <c r="H410" s="35"/>
    </row>
    <row r="411" spans="1:8" s="20" customFormat="1" ht="14.15" customHeight="1">
      <c r="A411" s="66">
        <v>44020</v>
      </c>
      <c r="B411" s="66">
        <v>44026</v>
      </c>
      <c r="C411" s="26">
        <v>1.03905</v>
      </c>
      <c r="D411" s="7">
        <f t="shared" si="92"/>
        <v>5.1952500000000006E-2</v>
      </c>
      <c r="E411" s="39">
        <v>170</v>
      </c>
      <c r="F411" s="8" t="s">
        <v>9</v>
      </c>
      <c r="G411" s="17"/>
      <c r="H411" s="35"/>
    </row>
    <row r="412" spans="1:8" s="20" customFormat="1" ht="14.15" customHeight="1">
      <c r="A412" s="66">
        <v>44027</v>
      </c>
      <c r="B412" s="66">
        <v>44033</v>
      </c>
      <c r="C412" s="26">
        <v>1.0919000000000001</v>
      </c>
      <c r="D412" s="7">
        <f t="shared" ref="D412:D418" si="93">+C412*5%</f>
        <v>5.4595000000000005E-2</v>
      </c>
      <c r="E412" s="39">
        <v>170</v>
      </c>
      <c r="F412" s="8" t="s">
        <v>9</v>
      </c>
      <c r="G412" s="17"/>
      <c r="H412" s="35"/>
    </row>
    <row r="413" spans="1:8" s="20" customFormat="1" ht="14.15" customHeight="1">
      <c r="A413" s="66">
        <v>44034</v>
      </c>
      <c r="B413" s="66">
        <v>44040</v>
      </c>
      <c r="C413" s="26">
        <v>1.0874200000000001</v>
      </c>
      <c r="D413" s="7">
        <f t="shared" si="93"/>
        <v>5.4371000000000003E-2</v>
      </c>
      <c r="E413" s="39">
        <v>170</v>
      </c>
      <c r="F413" s="8" t="s">
        <v>9</v>
      </c>
      <c r="G413" s="17"/>
      <c r="H413" s="35"/>
    </row>
    <row r="414" spans="1:8" s="20" customFormat="1" ht="14.15" customHeight="1">
      <c r="A414" s="66">
        <v>44041</v>
      </c>
      <c r="B414" s="66">
        <v>44047</v>
      </c>
      <c r="C414" s="26">
        <v>1.1339399999999999</v>
      </c>
      <c r="D414" s="7">
        <f t="shared" si="93"/>
        <v>5.6696999999999997E-2</v>
      </c>
      <c r="E414" s="39">
        <v>170</v>
      </c>
      <c r="F414" s="8" t="s">
        <v>9</v>
      </c>
      <c r="G414" s="17"/>
      <c r="H414" s="35"/>
    </row>
    <row r="415" spans="1:8" s="20" customFormat="1" ht="14.15" customHeight="1">
      <c r="A415" s="66">
        <v>44048</v>
      </c>
      <c r="B415" s="66">
        <v>44054</v>
      </c>
      <c r="C415" s="26">
        <v>1.11374</v>
      </c>
      <c r="D415" s="7">
        <f t="shared" si="93"/>
        <v>5.5687E-2</v>
      </c>
      <c r="E415" s="39">
        <v>170</v>
      </c>
      <c r="F415" s="8" t="s">
        <v>9</v>
      </c>
      <c r="G415" s="17"/>
      <c r="H415" s="35"/>
    </row>
    <row r="416" spans="1:8" s="20" customFormat="1" ht="14.15" customHeight="1">
      <c r="A416" s="66">
        <v>44055</v>
      </c>
      <c r="B416" s="66">
        <v>44061</v>
      </c>
      <c r="C416" s="26">
        <v>1.1288400000000001</v>
      </c>
      <c r="D416" s="7">
        <f t="shared" si="93"/>
        <v>5.6442000000000006E-2</v>
      </c>
      <c r="E416" s="39">
        <v>170</v>
      </c>
      <c r="F416" s="8" t="s">
        <v>9</v>
      </c>
      <c r="G416" s="17"/>
      <c r="H416" s="35"/>
    </row>
    <row r="417" spans="1:8" s="20" customFormat="1" ht="14.15" customHeight="1">
      <c r="A417" s="66">
        <v>44062</v>
      </c>
      <c r="B417" s="66">
        <v>44068</v>
      </c>
      <c r="C417" s="26">
        <v>1.1239600000000001</v>
      </c>
      <c r="D417" s="7">
        <f t="shared" si="93"/>
        <v>5.6198000000000005E-2</v>
      </c>
      <c r="E417" s="39">
        <v>170</v>
      </c>
      <c r="F417" s="8" t="s">
        <v>9</v>
      </c>
      <c r="G417" s="17"/>
      <c r="H417" s="35"/>
    </row>
    <row r="418" spans="1:8" s="20" customFormat="1" ht="14.15" customHeight="1">
      <c r="A418" s="66">
        <v>44069</v>
      </c>
      <c r="B418" s="66">
        <v>44075</v>
      </c>
      <c r="C418" s="26">
        <v>1.1254200000000001</v>
      </c>
      <c r="D418" s="7">
        <f t="shared" si="93"/>
        <v>5.6271000000000009E-2</v>
      </c>
      <c r="E418" s="39">
        <v>170</v>
      </c>
      <c r="F418" s="8" t="s">
        <v>9</v>
      </c>
      <c r="G418" s="17"/>
      <c r="H418" s="35"/>
    </row>
    <row r="419" spans="1:8" s="20" customFormat="1" ht="14.15" customHeight="1">
      <c r="A419" s="66">
        <v>44076</v>
      </c>
      <c r="B419" s="66">
        <v>44082</v>
      </c>
      <c r="C419" s="26">
        <v>1.14568</v>
      </c>
      <c r="D419" s="7">
        <f t="shared" ref="D419:D425" si="94">+C419*5%</f>
        <v>5.7284000000000002E-2</v>
      </c>
      <c r="E419" s="39">
        <v>170</v>
      </c>
      <c r="F419" s="8" t="s">
        <v>9</v>
      </c>
      <c r="G419" s="17"/>
      <c r="H419" s="35"/>
    </row>
    <row r="420" spans="1:8" s="20" customFormat="1" ht="14.15" customHeight="1">
      <c r="A420" s="66">
        <v>44083</v>
      </c>
      <c r="B420" s="66">
        <v>44089</v>
      </c>
      <c r="C420" s="26">
        <v>1.09196</v>
      </c>
      <c r="D420" s="7">
        <f t="shared" si="94"/>
        <v>5.4598000000000008E-2</v>
      </c>
      <c r="E420" s="39">
        <v>170</v>
      </c>
      <c r="F420" s="8" t="s">
        <v>9</v>
      </c>
      <c r="G420" s="17"/>
      <c r="H420" s="35"/>
    </row>
    <row r="421" spans="1:8" s="20" customFormat="1" ht="14.15" customHeight="1">
      <c r="A421" s="66">
        <v>44090</v>
      </c>
      <c r="B421" s="66">
        <v>44096</v>
      </c>
      <c r="C421" s="26">
        <v>0.99760000000000004</v>
      </c>
      <c r="D421" s="7">
        <f t="shared" si="94"/>
        <v>4.9880000000000008E-2</v>
      </c>
      <c r="E421" s="39">
        <v>170</v>
      </c>
      <c r="F421" s="8" t="s">
        <v>9</v>
      </c>
      <c r="G421" s="17"/>
      <c r="H421" s="35"/>
    </row>
    <row r="422" spans="1:8" s="20" customFormat="1" ht="14.15" customHeight="1">
      <c r="A422" s="66">
        <v>44097</v>
      </c>
      <c r="B422" s="66">
        <v>44103</v>
      </c>
      <c r="C422" s="26">
        <v>1.0263800000000001</v>
      </c>
      <c r="D422" s="7">
        <f t="shared" si="94"/>
        <v>5.1319000000000004E-2</v>
      </c>
      <c r="E422" s="39">
        <v>170</v>
      </c>
      <c r="F422" s="8" t="s">
        <v>9</v>
      </c>
      <c r="G422" s="17"/>
      <c r="H422" s="35"/>
    </row>
    <row r="423" spans="1:8" s="20" customFormat="1" ht="14.15" customHeight="1">
      <c r="A423" s="66">
        <v>44104</v>
      </c>
      <c r="B423" s="66">
        <v>44110</v>
      </c>
      <c r="C423" s="26">
        <v>0.99665999999999999</v>
      </c>
      <c r="D423" s="7">
        <f t="shared" si="94"/>
        <v>4.9833000000000002E-2</v>
      </c>
      <c r="E423" s="39">
        <v>170</v>
      </c>
      <c r="F423" s="8" t="s">
        <v>9</v>
      </c>
      <c r="G423" s="17"/>
      <c r="H423" s="35"/>
    </row>
    <row r="424" spans="1:8" s="20" customFormat="1" ht="14.15" customHeight="1">
      <c r="A424" s="66">
        <v>44111</v>
      </c>
      <c r="B424" s="66">
        <v>44117</v>
      </c>
      <c r="C424" s="26">
        <v>1.01878</v>
      </c>
      <c r="D424" s="7">
        <f t="shared" si="94"/>
        <v>5.0939000000000005E-2</v>
      </c>
      <c r="E424" s="39">
        <v>170</v>
      </c>
      <c r="F424" s="8" t="s">
        <v>9</v>
      </c>
      <c r="G424" s="17"/>
      <c r="H424" s="35"/>
    </row>
    <row r="425" spans="1:8" s="20" customFormat="1" ht="14.15" customHeight="1">
      <c r="A425" s="66">
        <v>44118</v>
      </c>
      <c r="B425" s="66">
        <v>44124</v>
      </c>
      <c r="C425" s="26">
        <v>1.0853600000000001</v>
      </c>
      <c r="D425" s="7">
        <f t="shared" si="94"/>
        <v>5.4268000000000011E-2</v>
      </c>
      <c r="E425" s="39">
        <v>170</v>
      </c>
      <c r="F425" s="8" t="s">
        <v>9</v>
      </c>
      <c r="G425" s="17"/>
      <c r="H425" s="35"/>
    </row>
    <row r="426" spans="1:8" s="20" customFormat="1" ht="14.15" customHeight="1">
      <c r="A426" s="66">
        <v>44125</v>
      </c>
      <c r="B426" s="66">
        <v>44131</v>
      </c>
      <c r="C426" s="26">
        <v>1.10128</v>
      </c>
      <c r="D426" s="7">
        <f t="shared" ref="D426:D432" si="95">+C426*5%</f>
        <v>5.5064000000000002E-2</v>
      </c>
      <c r="E426" s="39">
        <v>170</v>
      </c>
      <c r="F426" s="8" t="s">
        <v>9</v>
      </c>
      <c r="G426" s="17"/>
      <c r="H426" s="35"/>
    </row>
    <row r="427" spans="1:8" s="20" customFormat="1" ht="14.15" customHeight="1">
      <c r="A427" s="66">
        <v>44132</v>
      </c>
      <c r="B427" s="66">
        <v>44138</v>
      </c>
      <c r="C427" s="26">
        <v>1.0788800000000001</v>
      </c>
      <c r="D427" s="7">
        <f t="shared" si="95"/>
        <v>5.3944000000000006E-2</v>
      </c>
      <c r="E427" s="39">
        <v>170</v>
      </c>
      <c r="F427" s="8" t="s">
        <v>9</v>
      </c>
      <c r="G427" s="17"/>
      <c r="H427" s="35"/>
    </row>
    <row r="428" spans="1:8" s="20" customFormat="1" ht="14.15" customHeight="1">
      <c r="A428" s="66">
        <v>44139</v>
      </c>
      <c r="B428" s="66">
        <v>44145</v>
      </c>
      <c r="C428" s="26">
        <v>1.03</v>
      </c>
      <c r="D428" s="7">
        <f t="shared" si="95"/>
        <v>5.1500000000000004E-2</v>
      </c>
      <c r="E428" s="39">
        <v>170</v>
      </c>
      <c r="F428" s="8" t="s">
        <v>9</v>
      </c>
      <c r="G428" s="17"/>
      <c r="H428" s="35"/>
    </row>
    <row r="429" spans="1:8" s="20" customFormat="1" ht="14.15" customHeight="1">
      <c r="A429" s="66">
        <v>44146</v>
      </c>
      <c r="B429" s="66">
        <v>44152</v>
      </c>
      <c r="C429" s="26">
        <v>1.06602</v>
      </c>
      <c r="D429" s="7">
        <f t="shared" si="95"/>
        <v>5.3301000000000001E-2</v>
      </c>
      <c r="E429" s="39">
        <v>170</v>
      </c>
      <c r="F429" s="8" t="s">
        <v>9</v>
      </c>
      <c r="G429" s="17"/>
      <c r="H429" s="35"/>
    </row>
    <row r="430" spans="1:8" s="20" customFormat="1" ht="14.15" customHeight="1">
      <c r="A430" s="66">
        <v>44153</v>
      </c>
      <c r="B430" s="66">
        <v>44159</v>
      </c>
      <c r="C430" s="26">
        <v>1.133</v>
      </c>
      <c r="D430" s="7">
        <f t="shared" si="95"/>
        <v>5.6650000000000006E-2</v>
      </c>
      <c r="E430" s="39">
        <v>170</v>
      </c>
      <c r="F430" s="8" t="s">
        <v>9</v>
      </c>
      <c r="G430" s="17"/>
      <c r="H430" s="35"/>
    </row>
    <row r="431" spans="1:8" s="20" customFormat="1" ht="14.15" customHeight="1">
      <c r="A431" s="66">
        <v>44160</v>
      </c>
      <c r="B431" s="66">
        <v>44166</v>
      </c>
      <c r="C431" s="26">
        <v>1.1534</v>
      </c>
      <c r="D431" s="7">
        <f t="shared" si="95"/>
        <v>5.7669999999999999E-2</v>
      </c>
      <c r="E431" s="39">
        <v>170</v>
      </c>
      <c r="F431" s="8" t="s">
        <v>9</v>
      </c>
      <c r="G431" s="17"/>
      <c r="H431" s="35"/>
    </row>
    <row r="432" spans="1:8" s="20" customFormat="1" ht="14.15" customHeight="1">
      <c r="A432" s="66">
        <v>44167</v>
      </c>
      <c r="B432" s="66">
        <v>44173</v>
      </c>
      <c r="C432" s="26">
        <v>1.2442299999999999</v>
      </c>
      <c r="D432" s="7">
        <f t="shared" si="95"/>
        <v>6.2211500000000003E-2</v>
      </c>
      <c r="E432" s="39">
        <v>170</v>
      </c>
      <c r="F432" s="8" t="s">
        <v>9</v>
      </c>
      <c r="G432" s="17"/>
      <c r="H432" s="35"/>
    </row>
    <row r="433" spans="1:8" s="20" customFormat="1" ht="14.15" customHeight="1">
      <c r="A433" s="66">
        <v>44174</v>
      </c>
      <c r="B433" s="66">
        <v>44180</v>
      </c>
      <c r="C433" s="26">
        <v>1.27674</v>
      </c>
      <c r="D433" s="7">
        <f t="shared" ref="D433:D439" si="96">+C433*5%</f>
        <v>6.3837000000000005E-2</v>
      </c>
      <c r="E433" s="39">
        <v>170</v>
      </c>
      <c r="F433" s="8" t="s">
        <v>9</v>
      </c>
      <c r="G433" s="17"/>
      <c r="H433" s="35"/>
    </row>
    <row r="434" spans="1:8" s="20" customFormat="1" ht="14.15" customHeight="1">
      <c r="A434" s="66">
        <v>44181</v>
      </c>
      <c r="B434" s="66">
        <v>44187</v>
      </c>
      <c r="C434" s="26">
        <v>1.30898</v>
      </c>
      <c r="D434" s="7">
        <f t="shared" si="96"/>
        <v>6.5449000000000007E-2</v>
      </c>
      <c r="E434" s="39">
        <v>170</v>
      </c>
      <c r="F434" s="8" t="s">
        <v>9</v>
      </c>
      <c r="G434" s="17"/>
      <c r="H434" s="35"/>
    </row>
    <row r="435" spans="1:8" s="20" customFormat="1" ht="14.15" customHeight="1">
      <c r="A435" s="66">
        <v>44188</v>
      </c>
      <c r="B435" s="66">
        <v>44194</v>
      </c>
      <c r="C435" s="26">
        <v>1.3708400000000001</v>
      </c>
      <c r="D435" s="7">
        <f t="shared" si="96"/>
        <v>6.8542000000000006E-2</v>
      </c>
      <c r="E435" s="39">
        <v>170</v>
      </c>
      <c r="F435" s="8" t="s">
        <v>9</v>
      </c>
      <c r="G435" s="17"/>
      <c r="H435" s="35"/>
    </row>
    <row r="436" spans="1:8" s="20" customFormat="1" ht="14.15" customHeight="1">
      <c r="A436" s="66">
        <v>44195</v>
      </c>
      <c r="B436" s="66">
        <v>44201</v>
      </c>
      <c r="C436" s="26">
        <v>1.3586</v>
      </c>
      <c r="D436" s="7">
        <f t="shared" si="96"/>
        <v>6.7930000000000004E-2</v>
      </c>
      <c r="E436" s="39">
        <v>170</v>
      </c>
      <c r="F436" s="8" t="s">
        <v>9</v>
      </c>
      <c r="G436" s="17"/>
      <c r="H436" s="35"/>
    </row>
    <row r="437" spans="1:8" s="20" customFormat="1" ht="14.15" customHeight="1">
      <c r="A437" s="66">
        <v>44202</v>
      </c>
      <c r="B437" s="66">
        <v>44208</v>
      </c>
      <c r="C437" s="26">
        <v>1.3602000000000001</v>
      </c>
      <c r="D437" s="7">
        <f t="shared" si="96"/>
        <v>6.8010000000000001E-2</v>
      </c>
      <c r="E437" s="39">
        <v>170</v>
      </c>
      <c r="F437" s="8" t="s">
        <v>9</v>
      </c>
      <c r="G437" s="17"/>
      <c r="H437" s="35"/>
    </row>
    <row r="438" spans="1:8" s="20" customFormat="1" ht="14.15" customHeight="1">
      <c r="A438" s="66">
        <v>44209</v>
      </c>
      <c r="B438" s="66">
        <v>44215</v>
      </c>
      <c r="C438" s="26">
        <v>1.38794</v>
      </c>
      <c r="D438" s="7">
        <f t="shared" si="96"/>
        <v>6.9397E-2</v>
      </c>
      <c r="E438" s="39">
        <v>170</v>
      </c>
      <c r="F438" s="8" t="s">
        <v>9</v>
      </c>
      <c r="G438" s="17"/>
      <c r="H438" s="35"/>
    </row>
    <row r="439" spans="1:8" s="20" customFormat="1" ht="14.15" customHeight="1">
      <c r="A439" s="66">
        <v>44216</v>
      </c>
      <c r="B439" s="66">
        <v>44222</v>
      </c>
      <c r="C439" s="26">
        <v>1.46654</v>
      </c>
      <c r="D439" s="7">
        <f t="shared" si="96"/>
        <v>7.3327000000000003E-2</v>
      </c>
      <c r="E439" s="39">
        <v>170</v>
      </c>
      <c r="F439" s="8" t="s">
        <v>9</v>
      </c>
      <c r="G439" s="17"/>
      <c r="H439" s="35"/>
    </row>
    <row r="440" spans="1:8" s="20" customFormat="1" ht="14.15" customHeight="1">
      <c r="A440" s="66">
        <v>44223</v>
      </c>
      <c r="B440" s="66">
        <v>44227</v>
      </c>
      <c r="C440" s="26">
        <v>1.4397</v>
      </c>
      <c r="D440" s="7">
        <f t="shared" ref="D440:D446" si="97">+C440*5%</f>
        <v>7.1985000000000007E-2</v>
      </c>
      <c r="E440" s="39">
        <v>170</v>
      </c>
      <c r="F440" s="8" t="s">
        <v>9</v>
      </c>
      <c r="G440" s="17"/>
      <c r="H440" s="35"/>
    </row>
    <row r="441" spans="1:8" s="20" customFormat="1" ht="14.15" customHeight="1">
      <c r="A441" s="66">
        <v>44228</v>
      </c>
      <c r="B441" s="66">
        <v>44229</v>
      </c>
      <c r="C441" s="26">
        <v>1.4397</v>
      </c>
      <c r="D441" s="7">
        <f t="shared" si="97"/>
        <v>7.1985000000000007E-2</v>
      </c>
      <c r="E441" s="39">
        <v>174</v>
      </c>
      <c r="F441" s="8" t="s">
        <v>9</v>
      </c>
      <c r="G441" s="17"/>
      <c r="H441" s="47" t="s">
        <v>36</v>
      </c>
    </row>
    <row r="442" spans="1:8" s="20" customFormat="1" ht="14.15" customHeight="1">
      <c r="A442" s="66">
        <v>44230</v>
      </c>
      <c r="B442" s="66">
        <v>44236</v>
      </c>
      <c r="C442" s="26">
        <v>1.4267799999999999</v>
      </c>
      <c r="D442" s="7">
        <f t="shared" si="97"/>
        <v>7.1339E-2</v>
      </c>
      <c r="E442" s="39">
        <v>174</v>
      </c>
      <c r="F442" s="8" t="s">
        <v>9</v>
      </c>
      <c r="G442" s="17"/>
      <c r="H442" s="35"/>
    </row>
    <row r="443" spans="1:8" s="20" customFormat="1" ht="14.15" customHeight="1">
      <c r="A443" s="66">
        <v>44237</v>
      </c>
      <c r="B443" s="66">
        <v>44243</v>
      </c>
      <c r="C443" s="26">
        <v>1.5118400000000001</v>
      </c>
      <c r="D443" s="7">
        <f t="shared" si="97"/>
        <v>7.5592000000000006E-2</v>
      </c>
      <c r="E443" s="39">
        <v>174</v>
      </c>
      <c r="F443" s="8" t="s">
        <v>9</v>
      </c>
      <c r="G443" s="17"/>
      <c r="H443" s="35"/>
    </row>
    <row r="444" spans="1:8" s="20" customFormat="1" ht="14.15" customHeight="1">
      <c r="A444" s="66">
        <v>44244</v>
      </c>
      <c r="B444" s="66">
        <v>44250</v>
      </c>
      <c r="C444" s="26">
        <v>1.58318</v>
      </c>
      <c r="D444" s="7">
        <f t="shared" si="97"/>
        <v>7.9159000000000007E-2</v>
      </c>
      <c r="E444" s="39">
        <v>174</v>
      </c>
      <c r="F444" s="8" t="s">
        <v>9</v>
      </c>
      <c r="G444" s="17"/>
      <c r="H444" s="35"/>
    </row>
    <row r="445" spans="1:8" s="20" customFormat="1" ht="14.15" customHeight="1">
      <c r="A445" s="66">
        <v>44251</v>
      </c>
      <c r="B445" s="66">
        <v>44257</v>
      </c>
      <c r="C445" s="26">
        <v>1.6768000000000001</v>
      </c>
      <c r="D445" s="7">
        <f t="shared" si="97"/>
        <v>8.3840000000000012E-2</v>
      </c>
      <c r="E445" s="39">
        <v>174</v>
      </c>
      <c r="F445" s="8" t="s">
        <v>9</v>
      </c>
      <c r="G445" s="17"/>
      <c r="H445" s="35"/>
    </row>
    <row r="446" spans="1:8" s="20" customFormat="1" ht="14.15" customHeight="1">
      <c r="A446" s="66">
        <v>44258</v>
      </c>
      <c r="B446" s="66">
        <v>44264</v>
      </c>
      <c r="C446" s="26">
        <v>1.72384</v>
      </c>
      <c r="D446" s="7">
        <f t="shared" si="97"/>
        <v>8.6192000000000005E-2</v>
      </c>
      <c r="E446" s="39">
        <v>174</v>
      </c>
      <c r="F446" s="8" t="s">
        <v>9</v>
      </c>
      <c r="G446" s="17"/>
      <c r="H446" s="35"/>
    </row>
    <row r="447" spans="1:8" s="20" customFormat="1" ht="14.15" customHeight="1">
      <c r="A447" s="66">
        <v>44265</v>
      </c>
      <c r="B447" s="66">
        <v>44271</v>
      </c>
      <c r="C447" s="26">
        <v>1.6891</v>
      </c>
      <c r="D447" s="7">
        <f t="shared" ref="D447:D453" si="98">+C447*5%</f>
        <v>8.4455000000000002E-2</v>
      </c>
      <c r="E447" s="39">
        <v>174</v>
      </c>
      <c r="F447" s="8" t="s">
        <v>9</v>
      </c>
      <c r="G447" s="17"/>
      <c r="H447" s="35"/>
    </row>
    <row r="448" spans="1:8" s="20" customFormat="1" ht="14.15" customHeight="1">
      <c r="A448" s="66">
        <v>44272</v>
      </c>
      <c r="B448" s="66">
        <v>44278</v>
      </c>
      <c r="C448" s="26">
        <v>1.7448999999999999</v>
      </c>
      <c r="D448" s="7">
        <f t="shared" si="98"/>
        <v>8.7245000000000003E-2</v>
      </c>
      <c r="E448" s="39">
        <v>174</v>
      </c>
      <c r="F448" s="8" t="s">
        <v>9</v>
      </c>
      <c r="G448" s="17"/>
      <c r="H448" s="35"/>
    </row>
    <row r="449" spans="1:8" s="20" customFormat="1" ht="14.15" customHeight="1">
      <c r="A449" s="66">
        <v>44279</v>
      </c>
      <c r="B449" s="66">
        <v>44285</v>
      </c>
      <c r="C449" s="26">
        <v>1.68838</v>
      </c>
      <c r="D449" s="7">
        <f t="shared" si="98"/>
        <v>8.4419000000000008E-2</v>
      </c>
      <c r="E449" s="39">
        <v>174</v>
      </c>
      <c r="F449" s="8" t="s">
        <v>9</v>
      </c>
      <c r="G449" s="17"/>
      <c r="H449" s="35"/>
    </row>
    <row r="450" spans="1:8" s="20" customFormat="1" ht="14.15" customHeight="1">
      <c r="A450" s="66">
        <v>44286</v>
      </c>
      <c r="B450" s="66">
        <v>44292</v>
      </c>
      <c r="C450" s="26">
        <v>1.6041000000000001</v>
      </c>
      <c r="D450" s="7">
        <f t="shared" si="98"/>
        <v>8.0205000000000012E-2</v>
      </c>
      <c r="E450" s="39">
        <v>174</v>
      </c>
      <c r="F450" s="8" t="s">
        <v>9</v>
      </c>
      <c r="G450" s="17"/>
      <c r="H450" s="35"/>
    </row>
    <row r="451" spans="1:8" s="20" customFormat="1" ht="14.15" customHeight="1">
      <c r="A451" s="66">
        <v>44293</v>
      </c>
      <c r="B451" s="66">
        <v>44299</v>
      </c>
      <c r="C451" s="26">
        <v>1.61408</v>
      </c>
      <c r="D451" s="7">
        <f t="shared" si="98"/>
        <v>8.0703999999999998E-2</v>
      </c>
      <c r="E451" s="39">
        <v>174</v>
      </c>
      <c r="F451" s="8" t="s">
        <v>9</v>
      </c>
      <c r="G451" s="17"/>
      <c r="H451" s="35"/>
    </row>
    <row r="452" spans="1:8" s="20" customFormat="1" ht="14.15" customHeight="1">
      <c r="A452" s="66">
        <v>44300</v>
      </c>
      <c r="B452" s="66">
        <v>44306</v>
      </c>
      <c r="C452" s="26">
        <v>1.61676</v>
      </c>
      <c r="D452" s="7">
        <f t="shared" si="98"/>
        <v>8.0838000000000007E-2</v>
      </c>
      <c r="E452" s="39">
        <v>174</v>
      </c>
      <c r="F452" s="8" t="s">
        <v>9</v>
      </c>
      <c r="G452" s="17"/>
      <c r="H452" s="35"/>
    </row>
    <row r="453" spans="1:8" s="20" customFormat="1" ht="14.15" customHeight="1">
      <c r="A453" s="66">
        <v>44307</v>
      </c>
      <c r="B453" s="66">
        <v>44313</v>
      </c>
      <c r="C453" s="26">
        <v>1.68388</v>
      </c>
      <c r="D453" s="7">
        <f t="shared" si="98"/>
        <v>8.4194000000000005E-2</v>
      </c>
      <c r="E453" s="39">
        <v>174</v>
      </c>
      <c r="F453" s="8" t="s">
        <v>9</v>
      </c>
      <c r="G453" s="17"/>
      <c r="H453" s="35"/>
    </row>
    <row r="454" spans="1:8" s="20" customFormat="1" ht="14.15" customHeight="1">
      <c r="A454" s="66">
        <v>44314</v>
      </c>
      <c r="B454" s="66">
        <v>44320</v>
      </c>
      <c r="C454" s="26">
        <v>1.68296</v>
      </c>
      <c r="D454" s="7">
        <f t="shared" ref="D454:D460" si="99">+C454*5%</f>
        <v>8.4148000000000001E-2</v>
      </c>
      <c r="E454" s="39">
        <v>174</v>
      </c>
      <c r="F454" s="8" t="s">
        <v>9</v>
      </c>
      <c r="G454" s="17"/>
      <c r="H454" s="35"/>
    </row>
    <row r="455" spans="1:8" s="20" customFormat="1" ht="14.15" customHeight="1">
      <c r="A455" s="66">
        <v>44321</v>
      </c>
      <c r="B455" s="66">
        <v>44327</v>
      </c>
      <c r="C455" s="26">
        <v>1.7139</v>
      </c>
      <c r="D455" s="7">
        <f t="shared" si="99"/>
        <v>8.5695000000000007E-2</v>
      </c>
      <c r="E455" s="39">
        <v>174</v>
      </c>
      <c r="F455" s="8" t="s">
        <v>9</v>
      </c>
      <c r="G455" s="17"/>
      <c r="H455" s="35"/>
    </row>
    <row r="456" spans="1:8" s="20" customFormat="1" ht="14.15" customHeight="1">
      <c r="A456" s="66">
        <v>44328</v>
      </c>
      <c r="B456" s="66">
        <v>44334</v>
      </c>
      <c r="C456" s="26">
        <v>1.7551600000000001</v>
      </c>
      <c r="D456" s="7">
        <f t="shared" si="99"/>
        <v>8.7758000000000003E-2</v>
      </c>
      <c r="E456" s="39">
        <v>174</v>
      </c>
      <c r="F456" s="8" t="s">
        <v>9</v>
      </c>
      <c r="G456" s="17"/>
      <c r="H456" s="35"/>
    </row>
    <row r="457" spans="1:8" s="20" customFormat="1" ht="14.15" customHeight="1">
      <c r="A457" s="66">
        <v>44335</v>
      </c>
      <c r="B457" s="66">
        <v>44341</v>
      </c>
      <c r="C457" s="26">
        <v>1.7774799999999999</v>
      </c>
      <c r="D457" s="7">
        <f t="shared" si="99"/>
        <v>8.8874000000000009E-2</v>
      </c>
      <c r="E457" s="39">
        <v>174</v>
      </c>
      <c r="F457" s="8" t="s">
        <v>9</v>
      </c>
      <c r="G457" s="17"/>
      <c r="H457" s="35"/>
    </row>
    <row r="458" spans="1:8" s="20" customFormat="1" ht="14.15" customHeight="1">
      <c r="A458" s="66">
        <v>44342</v>
      </c>
      <c r="B458" s="66">
        <v>44348</v>
      </c>
      <c r="C458" s="26">
        <v>1.7433399999999999</v>
      </c>
      <c r="D458" s="7">
        <f t="shared" si="99"/>
        <v>8.7166999999999994E-2</v>
      </c>
      <c r="E458" s="39">
        <v>174</v>
      </c>
      <c r="F458" s="8" t="s">
        <v>9</v>
      </c>
      <c r="G458" s="17"/>
      <c r="H458" s="35"/>
    </row>
    <row r="459" spans="1:8" s="20" customFormat="1" ht="14.15" customHeight="1">
      <c r="A459" s="66">
        <v>44349</v>
      </c>
      <c r="B459" s="66">
        <v>44355</v>
      </c>
      <c r="C459" s="26">
        <v>1.7735000000000001</v>
      </c>
      <c r="D459" s="7">
        <f t="shared" si="99"/>
        <v>8.8675000000000004E-2</v>
      </c>
      <c r="E459" s="39">
        <v>174</v>
      </c>
      <c r="F459" s="8" t="s">
        <v>9</v>
      </c>
      <c r="G459" s="17"/>
      <c r="H459" s="35"/>
    </row>
    <row r="460" spans="1:8" s="20" customFormat="1" ht="14.15" customHeight="1">
      <c r="A460" s="66">
        <v>44356</v>
      </c>
      <c r="B460" s="66">
        <v>44362</v>
      </c>
      <c r="C460" s="26">
        <v>1.8285499999999999</v>
      </c>
      <c r="D460" s="7">
        <f t="shared" si="99"/>
        <v>9.1427499999999995E-2</v>
      </c>
      <c r="E460" s="39">
        <v>174</v>
      </c>
      <c r="F460" s="8" t="s">
        <v>9</v>
      </c>
      <c r="G460" s="17"/>
      <c r="H460" s="35"/>
    </row>
    <row r="461" spans="1:8" s="20" customFormat="1" ht="14.15" customHeight="1">
      <c r="A461" s="66">
        <v>44363</v>
      </c>
      <c r="B461" s="66">
        <v>44369</v>
      </c>
      <c r="C461" s="26">
        <v>1.84964</v>
      </c>
      <c r="D461" s="7">
        <f t="shared" ref="D461:D466" si="100">+C461*5%</f>
        <v>9.2482000000000009E-2</v>
      </c>
      <c r="E461" s="39">
        <v>174</v>
      </c>
      <c r="F461" s="8" t="s">
        <v>9</v>
      </c>
      <c r="G461" s="17"/>
      <c r="H461" s="35"/>
    </row>
    <row r="462" spans="1:8" s="20" customFormat="1" ht="14.15" customHeight="1">
      <c r="A462" s="66">
        <v>44370</v>
      </c>
      <c r="B462" s="66">
        <v>44376</v>
      </c>
      <c r="C462" s="26">
        <v>1.87446</v>
      </c>
      <c r="D462" s="7">
        <f t="shared" si="100"/>
        <v>9.3723000000000001E-2</v>
      </c>
      <c r="E462" s="39">
        <v>174</v>
      </c>
      <c r="F462" s="8" t="s">
        <v>9</v>
      </c>
      <c r="G462" s="17"/>
      <c r="H462" s="35"/>
    </row>
    <row r="463" spans="1:8" s="20" customFormat="1" ht="14.15" customHeight="1">
      <c r="A463" s="66">
        <v>44377</v>
      </c>
      <c r="B463" s="66">
        <v>44383</v>
      </c>
      <c r="C463" s="26">
        <v>1.90784</v>
      </c>
      <c r="D463" s="7">
        <f t="shared" si="100"/>
        <v>9.5392000000000005E-2</v>
      </c>
      <c r="E463" s="39">
        <v>174</v>
      </c>
      <c r="F463" s="8" t="s">
        <v>9</v>
      </c>
      <c r="G463" s="17"/>
      <c r="H463" s="35"/>
    </row>
    <row r="464" spans="1:8" s="20" customFormat="1" ht="14.15" customHeight="1">
      <c r="A464" s="66">
        <v>44384</v>
      </c>
      <c r="B464" s="66">
        <v>44390</v>
      </c>
      <c r="C464" s="26">
        <v>1.9068799999999999</v>
      </c>
      <c r="D464" s="7">
        <f t="shared" si="100"/>
        <v>9.5343999999999998E-2</v>
      </c>
      <c r="E464" s="39">
        <v>174</v>
      </c>
      <c r="F464" s="8" t="s">
        <v>9</v>
      </c>
      <c r="G464" s="17"/>
      <c r="H464" s="35"/>
    </row>
    <row r="465" spans="1:8" s="20" customFormat="1" ht="14.15" customHeight="1">
      <c r="A465" s="66">
        <v>44391</v>
      </c>
      <c r="B465" s="66">
        <v>44397</v>
      </c>
      <c r="C465" s="26">
        <v>1.9012800000000001</v>
      </c>
      <c r="D465" s="7">
        <f t="shared" si="100"/>
        <v>9.506400000000001E-2</v>
      </c>
      <c r="E465" s="39">
        <v>174</v>
      </c>
      <c r="F465" s="8" t="s">
        <v>9</v>
      </c>
      <c r="G465" s="17"/>
      <c r="H465" s="35"/>
    </row>
    <row r="466" spans="1:8" s="20" customFormat="1" ht="14.15" customHeight="1">
      <c r="A466" s="66">
        <v>44398</v>
      </c>
      <c r="B466" s="66">
        <v>44404</v>
      </c>
      <c r="C466" s="26">
        <v>1.9178200000000001</v>
      </c>
      <c r="D466" s="7">
        <f t="shared" si="100"/>
        <v>9.5891000000000004E-2</v>
      </c>
      <c r="E466" s="39">
        <v>174</v>
      </c>
      <c r="F466" s="8" t="s">
        <v>9</v>
      </c>
      <c r="G466" s="17"/>
      <c r="H466" s="35"/>
    </row>
    <row r="467" spans="1:8" s="20" customFormat="1" ht="14.15" customHeight="1">
      <c r="A467" s="66">
        <v>44405</v>
      </c>
      <c r="B467" s="66">
        <v>44411</v>
      </c>
      <c r="C467" s="26">
        <v>1.84168</v>
      </c>
      <c r="D467" s="7">
        <f t="shared" ref="D467" si="101">+C467*5%</f>
        <v>9.2083999999999999E-2</v>
      </c>
      <c r="E467" s="39">
        <v>174</v>
      </c>
      <c r="F467" s="8" t="s">
        <v>9</v>
      </c>
      <c r="G467" s="17"/>
      <c r="H467" s="35"/>
    </row>
    <row r="468" spans="1:8" s="20" customFormat="1" ht="14.15" customHeight="1">
      <c r="A468" s="66">
        <v>44412</v>
      </c>
      <c r="B468" s="66">
        <v>44418</v>
      </c>
      <c r="C468" s="26">
        <v>1.9302999999999999</v>
      </c>
      <c r="D468" s="7">
        <f t="shared" ref="D468" si="102">+C468*5%</f>
        <v>9.6515000000000004E-2</v>
      </c>
      <c r="E468" s="39">
        <v>174</v>
      </c>
      <c r="F468" s="8" t="s">
        <v>9</v>
      </c>
      <c r="G468" s="17"/>
      <c r="H468" s="35"/>
    </row>
    <row r="469" spans="1:8" s="20" customFormat="1" ht="14.15" customHeight="1">
      <c r="A469" s="66">
        <v>44419</v>
      </c>
      <c r="B469" s="66">
        <v>44425</v>
      </c>
      <c r="C469" s="26">
        <v>1.8448599999999999</v>
      </c>
      <c r="D469" s="7">
        <f t="shared" ref="D469" si="103">+C469*5%</f>
        <v>9.2243000000000006E-2</v>
      </c>
      <c r="E469" s="39">
        <v>174</v>
      </c>
      <c r="F469" s="8" t="s">
        <v>9</v>
      </c>
      <c r="G469" s="17"/>
      <c r="H469" s="35"/>
    </row>
    <row r="470" spans="1:8" s="20" customFormat="1" ht="14.15" customHeight="1">
      <c r="A470" s="66">
        <v>44426</v>
      </c>
      <c r="B470" s="66">
        <v>44432</v>
      </c>
      <c r="C470" s="26">
        <v>1.8328800000000001</v>
      </c>
      <c r="D470" s="7">
        <f t="shared" ref="D470" si="104">+C470*5%</f>
        <v>9.1644000000000003E-2</v>
      </c>
      <c r="E470" s="39">
        <v>174</v>
      </c>
      <c r="F470" s="8" t="s">
        <v>9</v>
      </c>
      <c r="G470" s="17"/>
      <c r="H470" s="35"/>
    </row>
    <row r="471" spans="1:8" s="20" customFormat="1" ht="14.15" customHeight="1">
      <c r="A471" s="66">
        <v>44433</v>
      </c>
      <c r="B471" s="66">
        <v>44439</v>
      </c>
      <c r="C471" s="26">
        <v>1.7581599999999999</v>
      </c>
      <c r="D471" s="7">
        <f t="shared" ref="D471" si="105">+C471*5%</f>
        <v>8.7908E-2</v>
      </c>
      <c r="E471" s="39">
        <v>174</v>
      </c>
      <c r="F471" s="8" t="s">
        <v>9</v>
      </c>
      <c r="G471" s="17"/>
      <c r="H471" s="35"/>
    </row>
    <row r="472" spans="1:8" s="20" customFormat="1" ht="14.15" customHeight="1">
      <c r="A472" s="66">
        <v>44440</v>
      </c>
      <c r="B472" s="66">
        <v>44446</v>
      </c>
      <c r="C472" s="26">
        <v>1.8626400000000001</v>
      </c>
      <c r="D472" s="7">
        <f t="shared" ref="D472" si="106">+C472*5%</f>
        <v>9.3132000000000006E-2</v>
      </c>
      <c r="E472" s="39">
        <v>174</v>
      </c>
      <c r="F472" s="8" t="s">
        <v>9</v>
      </c>
      <c r="G472" s="17"/>
      <c r="H472" s="35"/>
    </row>
    <row r="473" spans="1:8" s="20" customFormat="1" ht="14.15" customHeight="1">
      <c r="A473" s="66">
        <v>44447</v>
      </c>
      <c r="B473" s="66">
        <v>44453</v>
      </c>
      <c r="C473" s="26">
        <v>1.9442999999999999</v>
      </c>
      <c r="D473" s="7">
        <f t="shared" ref="D473" si="107">+C473*5%</f>
        <v>9.7214999999999996E-2</v>
      </c>
      <c r="E473" s="39">
        <v>174</v>
      </c>
      <c r="F473" s="8" t="s">
        <v>9</v>
      </c>
      <c r="G473" s="17"/>
      <c r="H473" s="35"/>
    </row>
    <row r="474" spans="1:8" s="20" customFormat="1" ht="14.15" customHeight="1">
      <c r="A474" s="66">
        <v>44454</v>
      </c>
      <c r="B474" s="66">
        <v>44460</v>
      </c>
      <c r="C474" s="26">
        <v>1.9284300000000001</v>
      </c>
      <c r="D474" s="7">
        <f t="shared" ref="D474" si="108">+C474*5%</f>
        <v>9.6421500000000007E-2</v>
      </c>
      <c r="E474" s="39">
        <v>174</v>
      </c>
      <c r="F474" s="8" t="s">
        <v>9</v>
      </c>
      <c r="G474" s="17"/>
      <c r="H474" s="35"/>
    </row>
    <row r="475" spans="1:8" s="20" customFormat="1" ht="14.15" customHeight="1">
      <c r="A475" s="66">
        <v>44461</v>
      </c>
      <c r="B475" s="66">
        <v>44467</v>
      </c>
      <c r="C475" s="26">
        <v>2.0114999999999998</v>
      </c>
      <c r="D475" s="7">
        <f t="shared" ref="D475" si="109">+C475*5%</f>
        <v>0.100575</v>
      </c>
      <c r="E475" s="39">
        <v>174</v>
      </c>
      <c r="F475" s="8" t="s">
        <v>9</v>
      </c>
      <c r="G475" s="17"/>
      <c r="H475" s="35"/>
    </row>
    <row r="476" spans="1:8" s="20" customFormat="1" ht="14.15" customHeight="1">
      <c r="A476" s="66">
        <v>44468</v>
      </c>
      <c r="B476" s="66">
        <v>44474</v>
      </c>
      <c r="C476" s="26">
        <v>2.0388999999999999</v>
      </c>
      <c r="D476" s="7">
        <f t="shared" ref="D476" si="110">+C476*5%</f>
        <v>0.10194500000000001</v>
      </c>
      <c r="E476" s="39">
        <v>174</v>
      </c>
      <c r="F476" s="8" t="s">
        <v>9</v>
      </c>
      <c r="G476" s="17"/>
      <c r="H476" s="35"/>
    </row>
    <row r="477" spans="1:8" s="20" customFormat="1" ht="14.15" customHeight="1">
      <c r="A477" s="66">
        <v>44475</v>
      </c>
      <c r="B477" s="66">
        <v>44481</v>
      </c>
      <c r="C477" s="26">
        <v>2.1379999999999999</v>
      </c>
      <c r="D477" s="7">
        <f t="shared" ref="D477" si="111">+C477*5%</f>
        <v>0.1069</v>
      </c>
      <c r="E477" s="39">
        <v>174</v>
      </c>
      <c r="F477" s="8" t="s">
        <v>9</v>
      </c>
      <c r="G477" s="17"/>
      <c r="H477" s="35"/>
    </row>
    <row r="478" spans="1:8" s="20" customFormat="1" ht="14.15" customHeight="1">
      <c r="A478" s="66">
        <v>44482</v>
      </c>
      <c r="B478" s="66">
        <v>44488</v>
      </c>
      <c r="C478" s="26">
        <v>2.2601</v>
      </c>
      <c r="D478" s="7">
        <f t="shared" ref="D478" si="112">+C478*5%</f>
        <v>0.11300500000000001</v>
      </c>
      <c r="E478" s="39">
        <v>174</v>
      </c>
      <c r="F478" s="8" t="s">
        <v>9</v>
      </c>
      <c r="G478" s="17"/>
      <c r="H478" s="35"/>
    </row>
    <row r="479" spans="1:8" s="20" customFormat="1" ht="14.15" customHeight="1">
      <c r="A479" s="66">
        <v>44489</v>
      </c>
      <c r="B479" s="66">
        <v>44495</v>
      </c>
      <c r="C479" s="26">
        <v>2.32904</v>
      </c>
      <c r="D479" s="7">
        <f t="shared" ref="D479" si="113">+C479*5%</f>
        <v>0.116452</v>
      </c>
      <c r="E479" s="39">
        <v>174</v>
      </c>
      <c r="F479" s="8" t="s">
        <v>9</v>
      </c>
      <c r="G479" s="17"/>
      <c r="H479" s="35"/>
    </row>
    <row r="480" spans="1:8" s="20" customFormat="1" ht="14.15" customHeight="1">
      <c r="A480" s="66">
        <v>44496</v>
      </c>
      <c r="B480" s="66">
        <v>44502</v>
      </c>
      <c r="C480" s="26">
        <v>2.3350399999999998</v>
      </c>
      <c r="D480" s="7">
        <f t="shared" ref="D480" si="114">+C480*5%</f>
        <v>0.11675199999999999</v>
      </c>
      <c r="E480" s="39">
        <v>174</v>
      </c>
      <c r="F480" s="8" t="s">
        <v>9</v>
      </c>
      <c r="G480" s="17"/>
      <c r="H480" s="35"/>
    </row>
    <row r="481" spans="1:15" s="20" customFormat="1" ht="14.15" customHeight="1">
      <c r="A481" s="66">
        <v>44503</v>
      </c>
      <c r="B481" s="66">
        <v>44509</v>
      </c>
      <c r="C481" s="26">
        <v>2.32308</v>
      </c>
      <c r="D481" s="7">
        <f t="shared" ref="D481" si="115">+C481*5%</f>
        <v>0.11615400000000001</v>
      </c>
      <c r="E481" s="39">
        <v>174</v>
      </c>
      <c r="F481" s="8" t="s">
        <v>9</v>
      </c>
      <c r="G481" s="17"/>
      <c r="H481" s="35"/>
    </row>
    <row r="482" spans="1:15" s="20" customFormat="1" ht="14.15" customHeight="1">
      <c r="A482" s="66">
        <v>44510</v>
      </c>
      <c r="B482" s="66">
        <v>44516</v>
      </c>
      <c r="C482" s="26">
        <v>2.2856999999999998</v>
      </c>
      <c r="D482" s="7">
        <f t="shared" ref="D482" si="116">+C482*5%</f>
        <v>0.114285</v>
      </c>
      <c r="E482" s="39">
        <v>174</v>
      </c>
      <c r="F482" s="8" t="s">
        <v>9</v>
      </c>
      <c r="G482" s="17"/>
      <c r="H482" s="35"/>
    </row>
    <row r="483" spans="1:15" s="20" customFormat="1" ht="14.15" customHeight="1">
      <c r="A483" s="66">
        <v>44517</v>
      </c>
      <c r="B483" s="66">
        <v>44523</v>
      </c>
      <c r="C483" s="26">
        <v>2.2820200000000002</v>
      </c>
      <c r="D483" s="7">
        <f t="shared" ref="D483" si="117">+C483*5%</f>
        <v>0.11410100000000001</v>
      </c>
      <c r="E483" s="39">
        <v>174</v>
      </c>
      <c r="F483" s="8" t="s">
        <v>9</v>
      </c>
      <c r="G483" s="17"/>
      <c r="H483" s="35"/>
    </row>
    <row r="484" spans="1:15" s="20" customFormat="1" ht="14.15" customHeight="1">
      <c r="A484" s="66">
        <v>44524</v>
      </c>
      <c r="B484" s="66">
        <v>44530</v>
      </c>
      <c r="C484" s="26">
        <v>2.2001599999999999</v>
      </c>
      <c r="D484" s="7">
        <f t="shared" ref="D484" si="118">+C484*5%</f>
        <v>0.11000799999999999</v>
      </c>
      <c r="E484" s="39">
        <v>174</v>
      </c>
      <c r="F484" s="8" t="s">
        <v>9</v>
      </c>
      <c r="G484" s="17"/>
      <c r="H484" s="35"/>
    </row>
    <row r="485" spans="1:15" s="20" customFormat="1" ht="14.15" customHeight="1">
      <c r="A485" s="66">
        <v>44531</v>
      </c>
      <c r="B485" s="66">
        <v>44537</v>
      </c>
      <c r="C485" s="26">
        <v>2.2002000000000002</v>
      </c>
      <c r="D485" s="7">
        <f t="shared" ref="D485" si="119">+C485*5%</f>
        <v>0.11001000000000001</v>
      </c>
      <c r="E485" s="39">
        <v>174</v>
      </c>
      <c r="F485" s="8" t="s">
        <v>9</v>
      </c>
      <c r="G485" s="17"/>
      <c r="H485" s="35"/>
    </row>
    <row r="486" spans="1:15" s="20" customFormat="1" ht="14.15" customHeight="1">
      <c r="A486" s="66">
        <v>44538</v>
      </c>
      <c r="B486" s="66">
        <v>44544</v>
      </c>
      <c r="C486" s="26">
        <v>1.94048</v>
      </c>
      <c r="D486" s="7">
        <f t="shared" ref="D486" si="120">+C486*5%</f>
        <v>9.7023999999999999E-2</v>
      </c>
      <c r="E486" s="39">
        <v>174</v>
      </c>
      <c r="F486" s="8" t="s">
        <v>9</v>
      </c>
      <c r="G486" s="17"/>
      <c r="H486" s="35"/>
    </row>
    <row r="487" spans="1:15" s="20" customFormat="1" ht="14.15" customHeight="1">
      <c r="A487" s="66">
        <v>44545</v>
      </c>
      <c r="B487" s="66">
        <v>44551</v>
      </c>
      <c r="C487" s="26">
        <v>2.1013000000000002</v>
      </c>
      <c r="D487" s="7">
        <f t="shared" ref="D487" si="121">+C487*5%</f>
        <v>0.10506500000000002</v>
      </c>
      <c r="E487" s="39">
        <v>174</v>
      </c>
      <c r="F487" s="8" t="s">
        <v>9</v>
      </c>
      <c r="G487" s="17"/>
      <c r="H487" s="35"/>
    </row>
    <row r="488" spans="1:15" s="20" customFormat="1" ht="14.15" customHeight="1">
      <c r="A488" s="66">
        <v>44552</v>
      </c>
      <c r="B488" s="66">
        <v>44558</v>
      </c>
      <c r="C488" s="26">
        <v>2.0925600000000002</v>
      </c>
      <c r="D488" s="7">
        <f t="shared" ref="D488:D489" si="122">+C488*5%</f>
        <v>0.10462800000000001</v>
      </c>
      <c r="E488" s="39">
        <v>174</v>
      </c>
      <c r="F488" s="8" t="s">
        <v>9</v>
      </c>
      <c r="G488" s="17"/>
      <c r="H488" s="35"/>
    </row>
    <row r="489" spans="1:15" s="20" customFormat="1" ht="14.15" customHeight="1">
      <c r="A489" s="66">
        <v>44559</v>
      </c>
      <c r="B489" s="66">
        <v>44561</v>
      </c>
      <c r="C489" s="26">
        <v>2.1147300000000002</v>
      </c>
      <c r="D489" s="7">
        <f t="shared" si="122"/>
        <v>0.10573650000000001</v>
      </c>
      <c r="E489" s="39">
        <v>174</v>
      </c>
      <c r="F489" s="8"/>
      <c r="G489" s="17"/>
      <c r="H489" s="31" t="s">
        <v>37</v>
      </c>
    </row>
    <row r="490" spans="1:15" s="20" customFormat="1" ht="14.15" customHeight="1">
      <c r="A490" s="66">
        <v>44562</v>
      </c>
      <c r="B490" s="66">
        <v>44565</v>
      </c>
      <c r="C490" s="26">
        <v>2.1147300000000002</v>
      </c>
      <c r="D490" s="7">
        <f t="shared" ref="D490:D496" si="123">+C490*19%</f>
        <v>0.40179870000000006</v>
      </c>
      <c r="E490" s="39">
        <v>174</v>
      </c>
      <c r="F490" s="8" t="s">
        <v>9</v>
      </c>
      <c r="G490" s="17"/>
      <c r="H490" s="31"/>
    </row>
    <row r="491" spans="1:15" s="20" customFormat="1" ht="14.15" customHeight="1">
      <c r="A491" s="66">
        <v>44566</v>
      </c>
      <c r="B491" s="66">
        <v>44572</v>
      </c>
      <c r="C491" s="26">
        <v>2.2139799999999998</v>
      </c>
      <c r="D491" s="7">
        <f t="shared" si="123"/>
        <v>0.42065619999999998</v>
      </c>
      <c r="E491" s="39">
        <v>174</v>
      </c>
      <c r="F491" s="8" t="s">
        <v>9</v>
      </c>
      <c r="G491" s="17"/>
      <c r="H491" s="31"/>
    </row>
    <row r="492" spans="1:15" s="20" customFormat="1" ht="14.15" customHeight="1">
      <c r="A492" s="66">
        <v>44573</v>
      </c>
      <c r="B492" s="66">
        <v>44579</v>
      </c>
      <c r="C492" s="26">
        <v>2.2947000000000002</v>
      </c>
      <c r="D492" s="7">
        <f t="shared" si="123"/>
        <v>0.43599300000000002</v>
      </c>
      <c r="E492" s="39">
        <v>174</v>
      </c>
      <c r="F492" s="8" t="s">
        <v>9</v>
      </c>
      <c r="G492" s="17"/>
      <c r="H492" s="31"/>
    </row>
    <row r="493" spans="1:15" s="20" customFormat="1" ht="14.15" customHeight="1">
      <c r="A493" s="66">
        <v>44580</v>
      </c>
      <c r="B493" s="66">
        <v>44586</v>
      </c>
      <c r="C493" s="26">
        <v>2.4440400000000002</v>
      </c>
      <c r="D493" s="7">
        <f t="shared" si="123"/>
        <v>0.46436760000000005</v>
      </c>
      <c r="E493" s="39">
        <v>174</v>
      </c>
      <c r="F493" s="8" t="s">
        <v>9</v>
      </c>
      <c r="G493" s="17"/>
      <c r="H493" s="31"/>
    </row>
    <row r="494" spans="1:15" s="20" customFormat="1" ht="14.15" customHeight="1">
      <c r="A494" s="66">
        <v>44587</v>
      </c>
      <c r="B494" s="66">
        <v>44592</v>
      </c>
      <c r="C494" s="26">
        <v>2.5327000000000002</v>
      </c>
      <c r="D494" s="7">
        <f t="shared" si="123"/>
        <v>0.48121300000000006</v>
      </c>
      <c r="E494" s="39">
        <v>174</v>
      </c>
      <c r="F494" s="8" t="s">
        <v>9</v>
      </c>
      <c r="G494" s="17"/>
      <c r="H494" s="31"/>
    </row>
    <row r="495" spans="1:15" s="20" customFormat="1" ht="14.15" customHeight="1">
      <c r="A495" s="66">
        <v>44593</v>
      </c>
      <c r="B495" s="66">
        <v>44593</v>
      </c>
      <c r="C495" s="26">
        <v>2.5327000000000002</v>
      </c>
      <c r="D495" s="7">
        <f t="shared" si="123"/>
        <v>0.48121300000000006</v>
      </c>
      <c r="E495" s="39">
        <f>186</f>
        <v>186</v>
      </c>
      <c r="F495" s="8"/>
      <c r="G495" s="17"/>
      <c r="H495" s="31"/>
    </row>
    <row r="496" spans="1:15" s="20" customFormat="1" ht="14.5" customHeight="1">
      <c r="A496" s="66">
        <v>44594</v>
      </c>
      <c r="B496" s="66">
        <v>44600</v>
      </c>
      <c r="C496" s="26">
        <v>2.5049800000000002</v>
      </c>
      <c r="D496" s="7">
        <f t="shared" si="123"/>
        <v>0.47594620000000004</v>
      </c>
      <c r="E496" s="39">
        <f>186</f>
        <v>186</v>
      </c>
      <c r="F496" s="8" t="s">
        <v>9</v>
      </c>
      <c r="G496" s="17"/>
      <c r="H496" s="48" t="s">
        <v>38</v>
      </c>
      <c r="I496" s="48"/>
      <c r="J496" s="48"/>
      <c r="K496" s="48"/>
      <c r="L496" s="48"/>
      <c r="M496" s="48"/>
      <c r="N496" s="48"/>
      <c r="O496" s="48"/>
    </row>
    <row r="497" spans="1:15" s="20" customFormat="1" ht="12.65" customHeight="1">
      <c r="A497" s="66">
        <v>44601</v>
      </c>
      <c r="B497" s="66">
        <v>44607</v>
      </c>
      <c r="C497" s="26">
        <v>2.6509800000000001</v>
      </c>
      <c r="D497" s="7">
        <f t="shared" ref="D497" si="124">+C497*19%</f>
        <v>0.50368619999999997</v>
      </c>
      <c r="E497" s="39">
        <f>186</f>
        <v>186</v>
      </c>
      <c r="F497" s="8" t="s">
        <v>9</v>
      </c>
      <c r="G497" s="17"/>
      <c r="H497" s="48"/>
      <c r="I497" s="48"/>
      <c r="J497" s="48"/>
      <c r="K497" s="48"/>
      <c r="L497" s="48"/>
      <c r="M497" s="48"/>
      <c r="N497" s="48"/>
      <c r="O497" s="48"/>
    </row>
    <row r="498" spans="1:15" s="20" customFormat="1" ht="12.65" customHeight="1">
      <c r="A498" s="66">
        <v>44608</v>
      </c>
      <c r="B498" s="66">
        <v>44614</v>
      </c>
      <c r="C498" s="26">
        <v>2.7223000000000002</v>
      </c>
      <c r="D498" s="7">
        <f t="shared" ref="D498" si="125">+C498*19%</f>
        <v>0.51723700000000006</v>
      </c>
      <c r="E498" s="39">
        <f>186</f>
        <v>186</v>
      </c>
      <c r="F498" s="8" t="s">
        <v>9</v>
      </c>
      <c r="G498" s="17"/>
      <c r="H498" s="48"/>
      <c r="I498" s="48"/>
      <c r="J498" s="48"/>
      <c r="K498" s="48"/>
      <c r="L498" s="48"/>
      <c r="M498" s="48"/>
      <c r="N498" s="48"/>
      <c r="O498" s="48"/>
    </row>
    <row r="499" spans="1:15" s="20" customFormat="1" ht="12.65" customHeight="1">
      <c r="A499" s="66">
        <v>44615</v>
      </c>
      <c r="B499" s="66">
        <v>44621</v>
      </c>
      <c r="C499" s="26">
        <v>2.6730999999999998</v>
      </c>
      <c r="D499" s="7">
        <f t="shared" ref="D499" si="126">+C499*19%</f>
        <v>0.50788899999999992</v>
      </c>
      <c r="E499" s="39">
        <f>186</f>
        <v>186</v>
      </c>
      <c r="F499" s="8" t="s">
        <v>9</v>
      </c>
      <c r="G499" s="17"/>
      <c r="H499" s="48"/>
      <c r="I499" s="48"/>
      <c r="J499" s="48"/>
      <c r="K499" s="48"/>
      <c r="L499" s="48"/>
      <c r="M499" s="48"/>
      <c r="N499" s="48"/>
      <c r="O499" s="48"/>
    </row>
    <row r="500" spans="1:15" s="20" customFormat="1" ht="12.65" customHeight="1">
      <c r="A500" s="66">
        <v>44622</v>
      </c>
      <c r="B500" s="66">
        <v>44628</v>
      </c>
      <c r="C500" s="26">
        <v>2.67225</v>
      </c>
      <c r="D500" s="7">
        <f t="shared" ref="D500" si="127">+C500*19%</f>
        <v>0.5077275</v>
      </c>
      <c r="E500" s="39">
        <f>186</f>
        <v>186</v>
      </c>
      <c r="F500" s="8" t="s">
        <v>9</v>
      </c>
      <c r="G500" s="17"/>
      <c r="H500" s="48"/>
      <c r="I500" s="48"/>
      <c r="J500" s="48"/>
      <c r="K500" s="48"/>
      <c r="L500" s="48"/>
      <c r="M500" s="48"/>
      <c r="N500" s="48"/>
      <c r="O500" s="48"/>
    </row>
    <row r="501" spans="1:15" s="20" customFormat="1" ht="12.65" customHeight="1">
      <c r="A501" s="66">
        <v>44629</v>
      </c>
      <c r="B501" s="66">
        <v>44635</v>
      </c>
      <c r="C501" s="26">
        <v>3.1988599999999998</v>
      </c>
      <c r="D501" s="7">
        <f t="shared" ref="D501" si="128">+C501*19%</f>
        <v>0.60778339999999997</v>
      </c>
      <c r="E501" s="39">
        <f>186</f>
        <v>186</v>
      </c>
      <c r="F501" s="8" t="s">
        <v>9</v>
      </c>
      <c r="G501" s="17"/>
      <c r="H501" s="48"/>
      <c r="I501" s="48"/>
      <c r="J501" s="48"/>
      <c r="K501" s="48"/>
      <c r="L501" s="48"/>
      <c r="M501" s="48"/>
      <c r="N501" s="48"/>
      <c r="O501" s="48"/>
    </row>
    <row r="502" spans="1:15" s="20" customFormat="1" ht="12.65" customHeight="1">
      <c r="A502" s="66">
        <v>44636</v>
      </c>
      <c r="B502" s="66">
        <v>44642</v>
      </c>
      <c r="C502" s="26">
        <v>3.4683799999999998</v>
      </c>
      <c r="D502" s="7">
        <f t="shared" ref="D502" si="129">+C502*19%</f>
        <v>0.65899219999999992</v>
      </c>
      <c r="E502" s="39">
        <f>186</f>
        <v>186</v>
      </c>
      <c r="F502" s="8" t="s">
        <v>9</v>
      </c>
      <c r="G502" s="17"/>
      <c r="H502" s="48"/>
      <c r="I502" s="48"/>
      <c r="J502" s="48"/>
      <c r="K502" s="48"/>
      <c r="L502" s="48"/>
      <c r="M502" s="48"/>
      <c r="N502" s="48"/>
      <c r="O502" s="48"/>
    </row>
    <row r="503" spans="1:15" s="20" customFormat="1" ht="12.65" customHeight="1">
      <c r="A503" s="66">
        <v>44643</v>
      </c>
      <c r="B503" s="66">
        <v>44649</v>
      </c>
      <c r="C503" s="26">
        <v>3.1128200000000001</v>
      </c>
      <c r="D503" s="7">
        <f t="shared" ref="D503" si="130">+C503*19%</f>
        <v>0.59143580000000007</v>
      </c>
      <c r="E503" s="39">
        <f>186</f>
        <v>186</v>
      </c>
      <c r="F503" s="8" t="s">
        <v>9</v>
      </c>
      <c r="G503" s="17"/>
      <c r="H503" s="48"/>
      <c r="I503" s="48"/>
      <c r="J503" s="48"/>
      <c r="K503" s="48"/>
      <c r="L503" s="48"/>
      <c r="M503" s="48"/>
      <c r="N503" s="48"/>
      <c r="O503" s="48"/>
    </row>
    <row r="504" spans="1:15" s="20" customFormat="1" ht="12.65" customHeight="1">
      <c r="A504" s="66">
        <v>44650</v>
      </c>
      <c r="B504" s="66">
        <v>44656</v>
      </c>
      <c r="C504" s="26">
        <v>3.8468200000000001</v>
      </c>
      <c r="D504" s="7">
        <f t="shared" ref="D504" si="131">+C504*19%</f>
        <v>0.73089579999999998</v>
      </c>
      <c r="E504" s="39">
        <f>186</f>
        <v>186</v>
      </c>
      <c r="F504" s="8" t="s">
        <v>9</v>
      </c>
      <c r="G504" s="17"/>
      <c r="H504" s="48"/>
      <c r="I504" s="48"/>
      <c r="J504" s="48"/>
      <c r="K504" s="48"/>
      <c r="L504" s="48"/>
      <c r="M504" s="48"/>
      <c r="N504" s="48"/>
      <c r="O504" s="48"/>
    </row>
    <row r="505" spans="1:15" s="20" customFormat="1" ht="12.65" customHeight="1">
      <c r="A505" s="66">
        <v>44657</v>
      </c>
      <c r="B505" s="66">
        <v>44663</v>
      </c>
      <c r="C505" s="26">
        <v>3.6748599999999998</v>
      </c>
      <c r="D505" s="7">
        <f t="shared" ref="D505" si="132">+C505*19%</f>
        <v>0.69822339999999994</v>
      </c>
      <c r="E505" s="39">
        <f>186</f>
        <v>186</v>
      </c>
      <c r="F505" s="8" t="s">
        <v>9</v>
      </c>
      <c r="G505" s="17"/>
      <c r="H505" s="48"/>
      <c r="I505" s="48"/>
      <c r="J505" s="48"/>
      <c r="K505" s="48"/>
      <c r="L505" s="48"/>
      <c r="M505" s="48"/>
      <c r="N505" s="48"/>
      <c r="O505" s="48"/>
    </row>
    <row r="506" spans="1:15" s="20" customFormat="1" ht="12.65" customHeight="1">
      <c r="A506" s="66">
        <v>44664</v>
      </c>
      <c r="B506" s="66">
        <v>44670</v>
      </c>
      <c r="C506" s="26">
        <v>3.65448</v>
      </c>
      <c r="D506" s="7">
        <f t="shared" ref="D506" si="133">+C506*19%</f>
        <v>0.69435119999999995</v>
      </c>
      <c r="E506" s="39">
        <f>186</f>
        <v>186</v>
      </c>
      <c r="F506" s="8" t="s">
        <v>9</v>
      </c>
      <c r="G506" s="17"/>
      <c r="H506" s="48"/>
      <c r="I506" s="48"/>
      <c r="J506" s="48"/>
      <c r="K506" s="48"/>
      <c r="L506" s="48"/>
      <c r="M506" s="48"/>
      <c r="N506" s="48"/>
      <c r="O506" s="48"/>
    </row>
    <row r="507" spans="1:15" s="20" customFormat="1" ht="12.65" customHeight="1">
      <c r="A507" s="66">
        <v>44671</v>
      </c>
      <c r="B507" s="66">
        <v>44677</v>
      </c>
      <c r="C507" s="26">
        <v>3.7227000000000001</v>
      </c>
      <c r="D507" s="7">
        <f t="shared" ref="D507" si="134">+C507*19%</f>
        <v>0.70731300000000008</v>
      </c>
      <c r="E507" s="39">
        <f>186</f>
        <v>186</v>
      </c>
      <c r="F507" s="8" t="s">
        <v>9</v>
      </c>
      <c r="G507" s="17"/>
      <c r="H507" s="48"/>
      <c r="I507" s="48"/>
      <c r="J507" s="48"/>
      <c r="K507" s="48"/>
      <c r="L507" s="48"/>
      <c r="M507" s="48"/>
      <c r="N507" s="48"/>
      <c r="O507" s="48"/>
    </row>
    <row r="508" spans="1:15" s="20" customFormat="1" ht="12.65" customHeight="1">
      <c r="A508" s="66">
        <v>44678</v>
      </c>
      <c r="B508" s="66">
        <v>44684</v>
      </c>
      <c r="C508" s="26">
        <v>4.0299800000000001</v>
      </c>
      <c r="D508" s="7">
        <f t="shared" ref="D508" si="135">+C508*19%</f>
        <v>0.76569620000000005</v>
      </c>
      <c r="E508" s="39">
        <f>186</f>
        <v>186</v>
      </c>
      <c r="F508" s="8" t="s">
        <v>9</v>
      </c>
      <c r="G508" s="17"/>
      <c r="H508" s="48"/>
      <c r="I508" s="48"/>
      <c r="J508" s="48"/>
      <c r="K508" s="48"/>
      <c r="L508" s="48"/>
      <c r="M508" s="48"/>
      <c r="N508" s="48"/>
      <c r="O508" s="48"/>
    </row>
    <row r="509" spans="1:15" s="20" customFormat="1" ht="12.65" customHeight="1">
      <c r="A509" s="66">
        <v>44685</v>
      </c>
      <c r="B509" s="66">
        <v>44691</v>
      </c>
      <c r="C509" s="26">
        <v>4.1852200000000002</v>
      </c>
      <c r="D509" s="7">
        <f t="shared" ref="D509" si="136">+C509*19%</f>
        <v>0.7951918</v>
      </c>
      <c r="E509" s="39">
        <f>186</f>
        <v>186</v>
      </c>
      <c r="F509" s="8" t="s">
        <v>9</v>
      </c>
      <c r="G509" s="17"/>
      <c r="H509" s="48"/>
      <c r="I509" s="48"/>
      <c r="J509" s="48"/>
      <c r="K509" s="48"/>
      <c r="L509" s="48"/>
      <c r="M509" s="48"/>
      <c r="N509" s="48"/>
      <c r="O509" s="48"/>
    </row>
    <row r="510" spans="1:15" s="20" customFormat="1" ht="12.65" customHeight="1">
      <c r="A510" s="66">
        <v>44692</v>
      </c>
      <c r="B510" s="66">
        <v>44698</v>
      </c>
      <c r="C510" s="26">
        <v>4.3695399999999998</v>
      </c>
      <c r="D510" s="7">
        <f t="shared" ref="D510" si="137">+C510*19%</f>
        <v>0.83021259999999997</v>
      </c>
      <c r="E510" s="39">
        <f>186</f>
        <v>186</v>
      </c>
      <c r="F510" s="8" t="s">
        <v>9</v>
      </c>
      <c r="G510" s="17"/>
      <c r="H510" s="48"/>
      <c r="I510" s="48"/>
      <c r="J510" s="48"/>
      <c r="K510" s="48"/>
      <c r="L510" s="48"/>
      <c r="M510" s="48"/>
      <c r="N510" s="48"/>
      <c r="O510" s="48"/>
    </row>
    <row r="511" spans="1:15" s="20" customFormat="1" ht="12.65" customHeight="1">
      <c r="A511" s="66">
        <v>44699</v>
      </c>
      <c r="B511" s="66">
        <v>44705</v>
      </c>
      <c r="C511" s="26">
        <v>4.1157199999999996</v>
      </c>
      <c r="D511" s="7">
        <f t="shared" ref="D511" si="138">+C511*19%</f>
        <v>0.78198679999999998</v>
      </c>
      <c r="E511" s="39">
        <f>186</f>
        <v>186</v>
      </c>
      <c r="F511" s="8" t="s">
        <v>9</v>
      </c>
      <c r="G511" s="17"/>
      <c r="H511" s="48"/>
      <c r="I511" s="48"/>
      <c r="J511" s="48"/>
      <c r="K511" s="48"/>
      <c r="L511" s="48"/>
      <c r="M511" s="48"/>
      <c r="N511" s="48"/>
      <c r="O511" s="48"/>
    </row>
    <row r="512" spans="1:15" s="20" customFormat="1" ht="12.65" customHeight="1">
      <c r="A512" s="66">
        <v>44706</v>
      </c>
      <c r="B512" s="66">
        <v>44712</v>
      </c>
      <c r="C512" s="26">
        <v>3.6751999999999998</v>
      </c>
      <c r="D512" s="7">
        <f t="shared" ref="D512" si="139">+C512*19%</f>
        <v>0.69828800000000002</v>
      </c>
      <c r="E512" s="39">
        <f>186</f>
        <v>186</v>
      </c>
      <c r="F512" s="8" t="s">
        <v>9</v>
      </c>
      <c r="G512" s="17"/>
      <c r="H512" s="48"/>
      <c r="I512" s="48"/>
      <c r="J512" s="48"/>
      <c r="K512" s="48"/>
      <c r="L512" s="48"/>
      <c r="M512" s="48"/>
      <c r="N512" s="48"/>
      <c r="O512" s="48"/>
    </row>
    <row r="513" spans="1:15" s="20" customFormat="1" ht="12.65" customHeight="1">
      <c r="A513" s="66">
        <v>44713</v>
      </c>
      <c r="B513" s="66">
        <v>44719</v>
      </c>
      <c r="C513" s="26">
        <v>3.63402</v>
      </c>
      <c r="D513" s="7">
        <f t="shared" ref="D513" si="140">+C513*19%</f>
        <v>0.69046379999999996</v>
      </c>
      <c r="E513" s="39">
        <f>186</f>
        <v>186</v>
      </c>
      <c r="F513" s="8" t="s">
        <v>9</v>
      </c>
      <c r="G513" s="17"/>
      <c r="H513" s="48"/>
      <c r="I513" s="48"/>
      <c r="J513" s="48"/>
      <c r="K513" s="48"/>
      <c r="L513" s="48"/>
      <c r="M513" s="48"/>
      <c r="N513" s="48"/>
      <c r="O513" s="48"/>
    </row>
    <row r="514" spans="1:15" s="20" customFormat="1" ht="12.65" customHeight="1">
      <c r="A514" s="66">
        <v>44720</v>
      </c>
      <c r="B514" s="66">
        <v>44726</v>
      </c>
      <c r="C514" s="26">
        <v>3.93438</v>
      </c>
      <c r="D514" s="7">
        <f t="shared" ref="D514" si="141">+C514*19%</f>
        <v>0.74753219999999998</v>
      </c>
      <c r="E514" s="39">
        <f>186</f>
        <v>186</v>
      </c>
      <c r="F514" s="8" t="s">
        <v>9</v>
      </c>
      <c r="G514" s="17"/>
      <c r="H514" s="48"/>
      <c r="I514" s="48"/>
      <c r="J514" s="48"/>
      <c r="K514" s="48"/>
      <c r="L514" s="48"/>
      <c r="M514" s="48"/>
      <c r="N514" s="48"/>
      <c r="O514" s="48"/>
    </row>
    <row r="515" spans="1:15" s="20" customFormat="1" ht="12.65" customHeight="1">
      <c r="A515" s="66">
        <v>44727</v>
      </c>
      <c r="B515" s="66">
        <v>44733</v>
      </c>
      <c r="C515" s="26">
        <v>4.2150800000000004</v>
      </c>
      <c r="D515" s="7">
        <f t="shared" ref="D515" si="142">+C515*19%</f>
        <v>0.80086520000000005</v>
      </c>
      <c r="E515" s="39">
        <f>186</f>
        <v>186</v>
      </c>
      <c r="F515" s="8" t="s">
        <v>9</v>
      </c>
      <c r="G515" s="17"/>
      <c r="H515" s="48"/>
      <c r="I515" s="48"/>
      <c r="J515" s="48"/>
      <c r="K515" s="48"/>
      <c r="L515" s="48"/>
      <c r="M515" s="48"/>
      <c r="N515" s="48"/>
      <c r="O515" s="48"/>
    </row>
    <row r="516" spans="1:15" s="20" customFormat="1" ht="12.65" customHeight="1">
      <c r="A516" s="66">
        <v>44734</v>
      </c>
      <c r="B516" s="66">
        <v>44740</v>
      </c>
      <c r="C516" s="26">
        <v>4.3502200000000002</v>
      </c>
      <c r="D516" s="7">
        <f t="shared" ref="D516" si="143">+C516*19%</f>
        <v>0.82654179999999999</v>
      </c>
      <c r="E516" s="39">
        <f>186</f>
        <v>186</v>
      </c>
      <c r="F516" s="8" t="s">
        <v>9</v>
      </c>
      <c r="G516" s="17"/>
      <c r="H516" s="48"/>
      <c r="I516" s="48"/>
      <c r="J516" s="48"/>
      <c r="K516" s="48"/>
      <c r="L516" s="48"/>
      <c r="M516" s="48"/>
      <c r="N516" s="48"/>
      <c r="O516" s="48"/>
    </row>
    <row r="517" spans="1:15" s="20" customFormat="1" ht="12.65" customHeight="1">
      <c r="A517" s="66">
        <v>44741</v>
      </c>
      <c r="B517" s="66">
        <v>44747</v>
      </c>
      <c r="C517" s="26">
        <v>4.2228000000000003</v>
      </c>
      <c r="D517" s="7">
        <f t="shared" ref="D517" si="144">+C517*19%</f>
        <v>0.80233200000000005</v>
      </c>
      <c r="E517" s="39">
        <f>186</f>
        <v>186</v>
      </c>
      <c r="F517" s="8" t="s">
        <v>9</v>
      </c>
      <c r="G517" s="17"/>
      <c r="H517" s="48"/>
      <c r="I517" s="48"/>
      <c r="J517" s="48"/>
      <c r="K517" s="48"/>
      <c r="L517" s="48"/>
      <c r="M517" s="48"/>
      <c r="N517" s="48"/>
      <c r="O517" s="48"/>
    </row>
    <row r="518" spans="1:15" s="20" customFormat="1" ht="12.65" customHeight="1">
      <c r="A518" s="66">
        <v>44748</v>
      </c>
      <c r="B518" s="66">
        <v>44754</v>
      </c>
      <c r="C518" s="26">
        <v>3.9194200000000001</v>
      </c>
      <c r="D518" s="7">
        <f t="shared" ref="D518" si="145">+C518*19%</f>
        <v>0.74468980000000007</v>
      </c>
      <c r="E518" s="39">
        <f>186</f>
        <v>186</v>
      </c>
      <c r="F518" s="8" t="s">
        <v>9</v>
      </c>
      <c r="G518" s="17"/>
      <c r="H518" s="48"/>
      <c r="I518" s="48"/>
      <c r="J518" s="48"/>
      <c r="K518" s="48"/>
      <c r="L518" s="48"/>
      <c r="M518" s="48"/>
      <c r="N518" s="48"/>
      <c r="O518" s="48"/>
    </row>
    <row r="519" spans="1:15" s="20" customFormat="1" ht="12.65" customHeight="1">
      <c r="A519" s="66">
        <v>44755</v>
      </c>
      <c r="B519" s="66">
        <v>44761</v>
      </c>
      <c r="C519" s="26">
        <v>3.51525</v>
      </c>
      <c r="D519" s="7">
        <f t="shared" ref="D519" si="146">+C519*19%</f>
        <v>0.66789750000000003</v>
      </c>
      <c r="E519" s="39">
        <f>186</f>
        <v>186</v>
      </c>
      <c r="F519" s="8" t="s">
        <v>9</v>
      </c>
      <c r="G519" s="17"/>
      <c r="H519" s="48"/>
      <c r="I519" s="48"/>
      <c r="J519" s="48"/>
      <c r="K519" s="48"/>
      <c r="L519" s="48"/>
      <c r="M519" s="48"/>
      <c r="N519" s="48"/>
      <c r="O519" s="48"/>
    </row>
    <row r="520" spans="1:15" s="20" customFormat="1" ht="12.65" customHeight="1">
      <c r="A520" s="66">
        <v>44762</v>
      </c>
      <c r="B520" s="66">
        <v>44768</v>
      </c>
      <c r="C520" s="26">
        <v>3.6375000000000002</v>
      </c>
      <c r="D520" s="7">
        <f t="shared" ref="D520" si="147">+C520*19%</f>
        <v>0.69112499999999999</v>
      </c>
      <c r="E520" s="39">
        <f>186</f>
        <v>186</v>
      </c>
      <c r="F520" s="8" t="s">
        <v>9</v>
      </c>
      <c r="G520" s="17"/>
      <c r="H520" s="48"/>
      <c r="I520" s="48"/>
      <c r="J520" s="48"/>
      <c r="K520" s="48"/>
      <c r="L520" s="48"/>
      <c r="M520" s="48"/>
      <c r="N520" s="48"/>
      <c r="O520" s="48"/>
    </row>
    <row r="521" spans="1:15" s="20" customFormat="1" ht="12.65" customHeight="1">
      <c r="A521" s="66">
        <v>44769</v>
      </c>
      <c r="B521" s="66">
        <v>44775</v>
      </c>
      <c r="C521" s="26">
        <v>3.4855</v>
      </c>
      <c r="D521" s="7">
        <f t="shared" ref="D521" si="148">+C521*19%</f>
        <v>0.66224499999999997</v>
      </c>
      <c r="E521" s="39">
        <f>186</f>
        <v>186</v>
      </c>
      <c r="F521" s="8" t="s">
        <v>9</v>
      </c>
      <c r="G521" s="17"/>
      <c r="H521" s="48"/>
      <c r="I521" s="48"/>
      <c r="J521" s="48"/>
      <c r="K521" s="48"/>
      <c r="L521" s="48"/>
      <c r="M521" s="48"/>
      <c r="N521" s="48"/>
      <c r="O521" s="48"/>
    </row>
    <row r="522" spans="1:15" s="20" customFormat="1" ht="12.65" customHeight="1">
      <c r="A522" s="66">
        <v>44776</v>
      </c>
      <c r="B522" s="66">
        <v>44782</v>
      </c>
      <c r="C522" s="26">
        <v>3.4745400000000002</v>
      </c>
      <c r="D522" s="7">
        <f t="shared" ref="D522" si="149">+C522*19%</f>
        <v>0.66016260000000004</v>
      </c>
      <c r="E522" s="39">
        <f>186</f>
        <v>186</v>
      </c>
      <c r="F522" s="8" t="s">
        <v>9</v>
      </c>
      <c r="G522" s="17"/>
      <c r="H522" s="48"/>
      <c r="I522" s="48"/>
      <c r="J522" s="48"/>
      <c r="K522" s="48"/>
      <c r="L522" s="48"/>
      <c r="M522" s="48"/>
      <c r="N522" s="48"/>
      <c r="O522" s="48"/>
    </row>
    <row r="523" spans="1:15" s="20" customFormat="1" ht="12.65" customHeight="1">
      <c r="A523" s="66">
        <v>44783</v>
      </c>
      <c r="B523" s="66">
        <v>44789</v>
      </c>
      <c r="C523" s="26">
        <v>3.2206600000000001</v>
      </c>
      <c r="D523" s="7">
        <f t="shared" ref="D523" si="150">+C523*19%</f>
        <v>0.61192540000000006</v>
      </c>
      <c r="E523" s="39">
        <f>186</f>
        <v>186</v>
      </c>
      <c r="F523" s="8" t="s">
        <v>9</v>
      </c>
      <c r="G523" s="17"/>
      <c r="H523" s="48"/>
      <c r="I523" s="48"/>
      <c r="J523" s="48"/>
      <c r="K523" s="48"/>
      <c r="L523" s="48"/>
      <c r="M523" s="48"/>
      <c r="N523" s="48"/>
      <c r="O523" s="48"/>
    </row>
    <row r="524" spans="1:15" s="20" customFormat="1" ht="12.65" customHeight="1">
      <c r="A524" s="66">
        <v>44790</v>
      </c>
      <c r="B524" s="66">
        <v>44796</v>
      </c>
      <c r="C524" s="26">
        <v>3.2170000000000001</v>
      </c>
      <c r="D524" s="7">
        <f t="shared" ref="D524" si="151">+C524*19%</f>
        <v>0.61123000000000005</v>
      </c>
      <c r="E524" s="39">
        <f>186</f>
        <v>186</v>
      </c>
      <c r="F524" s="8" t="s">
        <v>9</v>
      </c>
      <c r="G524" s="17"/>
      <c r="H524" s="48"/>
      <c r="I524" s="48"/>
      <c r="J524" s="48"/>
      <c r="K524" s="48"/>
      <c r="L524" s="48"/>
      <c r="M524" s="48"/>
      <c r="N524" s="48"/>
      <c r="O524" s="48"/>
    </row>
    <row r="525" spans="1:15" s="20" customFormat="1" ht="12.65" customHeight="1">
      <c r="A525" s="66">
        <v>44797</v>
      </c>
      <c r="B525" s="66">
        <v>44803</v>
      </c>
      <c r="C525" s="26">
        <v>3.35432</v>
      </c>
      <c r="D525" s="7">
        <f t="shared" ref="D525" si="152">+C525*19%</f>
        <v>0.63732080000000002</v>
      </c>
      <c r="E525" s="39">
        <f>186</f>
        <v>186</v>
      </c>
      <c r="F525" s="8" t="s">
        <v>9</v>
      </c>
      <c r="G525" s="17"/>
      <c r="H525" s="48"/>
      <c r="I525" s="48"/>
      <c r="J525" s="48"/>
      <c r="K525" s="48"/>
      <c r="L525" s="48"/>
      <c r="M525" s="48"/>
      <c r="N525" s="48"/>
      <c r="O525" s="48"/>
    </row>
    <row r="526" spans="1:15" s="20" customFormat="1" ht="12.65" customHeight="1">
      <c r="A526" s="66">
        <v>44804</v>
      </c>
      <c r="B526" s="66">
        <v>44810</v>
      </c>
      <c r="C526" s="26">
        <v>3.6375999999999999</v>
      </c>
      <c r="D526" s="7">
        <f t="shared" ref="D526" si="153">+C526*19%</f>
        <v>0.69114399999999998</v>
      </c>
      <c r="E526" s="39">
        <f>186</f>
        <v>186</v>
      </c>
      <c r="F526" s="8" t="s">
        <v>9</v>
      </c>
      <c r="G526" s="17"/>
      <c r="H526" s="48"/>
      <c r="I526" s="48"/>
      <c r="J526" s="48"/>
      <c r="K526" s="48"/>
      <c r="L526" s="48"/>
      <c r="M526" s="48"/>
      <c r="N526" s="48"/>
      <c r="O526" s="48"/>
    </row>
    <row r="527" spans="1:15" s="20" customFormat="1" ht="12.65" customHeight="1">
      <c r="A527" s="66">
        <v>44811</v>
      </c>
      <c r="B527" s="66">
        <v>44817</v>
      </c>
      <c r="C527" s="26">
        <v>3.4277000000000002</v>
      </c>
      <c r="D527" s="7">
        <f t="shared" ref="D527" si="154">+C527*19%</f>
        <v>0.65126300000000004</v>
      </c>
      <c r="E527" s="39">
        <f>186</f>
        <v>186</v>
      </c>
      <c r="F527" s="8" t="s">
        <v>9</v>
      </c>
      <c r="G527" s="17"/>
      <c r="H527" s="48"/>
      <c r="I527" s="48"/>
      <c r="J527" s="48"/>
      <c r="K527" s="48"/>
      <c r="L527" s="48"/>
      <c r="M527" s="48"/>
      <c r="N527" s="48"/>
      <c r="O527" s="48"/>
    </row>
    <row r="528" spans="1:15" s="20" customFormat="1" ht="14.15" customHeight="1">
      <c r="A528" s="66">
        <v>44818</v>
      </c>
      <c r="B528" s="66">
        <v>44824</v>
      </c>
      <c r="C528" s="26">
        <v>3.3502800000000001</v>
      </c>
      <c r="D528" s="7">
        <f t="shared" ref="D528" si="155">+C528*19%</f>
        <v>0.63655320000000004</v>
      </c>
      <c r="E528" s="39">
        <f>186</f>
        <v>186</v>
      </c>
      <c r="F528" s="8" t="s">
        <v>9</v>
      </c>
      <c r="G528" s="17"/>
      <c r="H528" s="35"/>
    </row>
    <row r="529" spans="1:8" s="20" customFormat="1" ht="14.15" customHeight="1">
      <c r="A529" s="66">
        <v>44825</v>
      </c>
      <c r="B529" s="66">
        <v>44831</v>
      </c>
      <c r="C529" s="26">
        <v>3.1621999999999999</v>
      </c>
      <c r="D529" s="7">
        <f t="shared" ref="D529" si="156">+C529*19%</f>
        <v>0.60081799999999996</v>
      </c>
      <c r="E529" s="39">
        <f>186</f>
        <v>186</v>
      </c>
      <c r="F529" s="8" t="s">
        <v>9</v>
      </c>
      <c r="G529" s="17"/>
      <c r="H529" s="35"/>
    </row>
    <row r="530" spans="1:8" s="20" customFormat="1" ht="14.15" customHeight="1">
      <c r="A530" s="66">
        <v>44832</v>
      </c>
      <c r="B530" s="66">
        <v>44838</v>
      </c>
      <c r="C530" s="26">
        <v>3.2069999999999999</v>
      </c>
      <c r="D530" s="7">
        <f t="shared" ref="D530" si="157">+C530*19%</f>
        <v>0.60932999999999993</v>
      </c>
      <c r="E530" s="39">
        <f>186</f>
        <v>186</v>
      </c>
      <c r="F530" s="8" t="s">
        <v>9</v>
      </c>
      <c r="G530" s="17"/>
      <c r="H530" s="35"/>
    </row>
    <row r="531" spans="1:8" s="20" customFormat="1" ht="14.15" customHeight="1">
      <c r="A531" s="66">
        <v>44839</v>
      </c>
      <c r="B531" s="66">
        <v>44845</v>
      </c>
      <c r="C531" s="26">
        <v>3.3256600000000001</v>
      </c>
      <c r="D531" s="7">
        <f t="shared" ref="D531" si="158">+C531*19%</f>
        <v>0.63187539999999998</v>
      </c>
      <c r="E531" s="39">
        <f>186</f>
        <v>186</v>
      </c>
      <c r="F531" s="8" t="s">
        <v>9</v>
      </c>
      <c r="G531" s="17"/>
      <c r="H531" s="35"/>
    </row>
    <row r="532" spans="1:8" s="20" customFormat="1" ht="14.15" customHeight="1">
      <c r="A532" s="66">
        <v>44846</v>
      </c>
      <c r="B532" s="66">
        <v>44852</v>
      </c>
      <c r="C532" s="26">
        <v>3.6280800000000002</v>
      </c>
      <c r="D532" s="7">
        <f t="shared" ref="D532" si="159">+C532*19%</f>
        <v>0.68933520000000004</v>
      </c>
      <c r="E532" s="39">
        <f>186</f>
        <v>186</v>
      </c>
      <c r="F532" s="8" t="s">
        <v>9</v>
      </c>
      <c r="G532" s="17"/>
      <c r="H532" s="35"/>
    </row>
    <row r="533" spans="1:8" s="20" customFormat="1" ht="14.15" customHeight="1">
      <c r="A533" s="66">
        <v>44853</v>
      </c>
      <c r="B533" s="66">
        <v>44859</v>
      </c>
      <c r="C533" s="26">
        <v>3.70316</v>
      </c>
      <c r="D533" s="7">
        <f t="shared" ref="D533" si="160">+C533*19%</f>
        <v>0.70360040000000001</v>
      </c>
      <c r="E533" s="39">
        <f>186</f>
        <v>186</v>
      </c>
      <c r="F533" s="8" t="s">
        <v>9</v>
      </c>
      <c r="G533" s="17"/>
      <c r="H533" s="35"/>
    </row>
    <row r="534" spans="1:8" s="20" customFormat="1" ht="14.15" customHeight="1">
      <c r="A534" s="66">
        <v>44860</v>
      </c>
      <c r="B534" s="66">
        <v>44866</v>
      </c>
      <c r="C534" s="26">
        <v>3.4756</v>
      </c>
      <c r="D534" s="7">
        <f t="shared" ref="D534" si="161">+C534*19%</f>
        <v>0.66036400000000006</v>
      </c>
      <c r="E534" s="39">
        <f>186</f>
        <v>186</v>
      </c>
      <c r="F534" s="8" t="s">
        <v>9</v>
      </c>
      <c r="G534" s="17"/>
      <c r="H534" s="35"/>
    </row>
    <row r="535" spans="1:8" s="20" customFormat="1" ht="14.15" customHeight="1">
      <c r="A535" s="66">
        <v>44867</v>
      </c>
      <c r="B535" s="66">
        <v>44873</v>
      </c>
      <c r="C535" s="26">
        <v>3.4846599999999999</v>
      </c>
      <c r="D535" s="7">
        <f t="shared" ref="D535" si="162">+C535*19%</f>
        <v>0.66208539999999994</v>
      </c>
      <c r="E535" s="39">
        <f>186</f>
        <v>186</v>
      </c>
      <c r="F535" s="8" t="s">
        <v>9</v>
      </c>
      <c r="G535" s="17"/>
      <c r="H535" s="35"/>
    </row>
    <row r="536" spans="1:8" s="20" customFormat="1" ht="14.15" customHeight="1">
      <c r="A536" s="66">
        <v>44874</v>
      </c>
      <c r="B536" s="66">
        <v>44880</v>
      </c>
      <c r="C536" s="26">
        <v>3.49004</v>
      </c>
      <c r="D536" s="7">
        <f t="shared" ref="D536" si="163">+C536*19%</f>
        <v>0.66310760000000002</v>
      </c>
      <c r="E536" s="39">
        <f>186</f>
        <v>186</v>
      </c>
      <c r="F536" s="8" t="s">
        <v>9</v>
      </c>
      <c r="G536" s="17"/>
      <c r="H536" s="35"/>
    </row>
    <row r="537" spans="1:8" s="20" customFormat="1" ht="14.15" customHeight="1">
      <c r="A537" s="66">
        <v>44881</v>
      </c>
      <c r="B537" s="66">
        <v>44887</v>
      </c>
      <c r="C537" s="26">
        <v>3.26756</v>
      </c>
      <c r="D537" s="7">
        <f t="shared" ref="D537" si="164">+C537*19%</f>
        <v>0.62083640000000007</v>
      </c>
      <c r="E537" s="39">
        <f>186</f>
        <v>186</v>
      </c>
      <c r="F537" s="8" t="s">
        <v>9</v>
      </c>
      <c r="G537" s="17"/>
      <c r="H537" s="35"/>
    </row>
    <row r="538" spans="1:8" s="20" customFormat="1" ht="14.15" customHeight="1">
      <c r="A538" s="66">
        <v>44888</v>
      </c>
      <c r="B538" s="66">
        <v>44894</v>
      </c>
      <c r="C538" s="26">
        <v>3.2198600000000002</v>
      </c>
      <c r="D538" s="7">
        <f t="shared" ref="D538" si="165">+C538*19%</f>
        <v>0.61177340000000002</v>
      </c>
      <c r="E538" s="39">
        <f>186</f>
        <v>186</v>
      </c>
      <c r="F538" s="8" t="s">
        <v>9</v>
      </c>
      <c r="G538" s="17"/>
      <c r="H538" s="35"/>
    </row>
    <row r="539" spans="1:8" s="20" customFormat="1" ht="14.15" customHeight="1">
      <c r="A539" s="66">
        <v>44895</v>
      </c>
      <c r="B539" s="66">
        <v>44901</v>
      </c>
      <c r="C539" s="26">
        <v>2.9521700000000002</v>
      </c>
      <c r="D539" s="7">
        <f t="shared" ref="D539" si="166">+C539*19%</f>
        <v>0.56091230000000003</v>
      </c>
      <c r="E539" s="39">
        <f>186</f>
        <v>186</v>
      </c>
      <c r="F539" s="8" t="s">
        <v>9</v>
      </c>
      <c r="G539" s="17"/>
      <c r="H539" s="35"/>
    </row>
    <row r="540" spans="1:8" s="20" customFormat="1" ht="14.15" customHeight="1">
      <c r="A540" s="66">
        <v>44902</v>
      </c>
      <c r="B540" s="66">
        <v>44908</v>
      </c>
      <c r="C540" s="26">
        <v>2.8369399999999998</v>
      </c>
      <c r="D540" s="7">
        <f t="shared" ref="D540" si="167">+C540*19%</f>
        <v>0.53901860000000001</v>
      </c>
      <c r="E540" s="39">
        <f>186</f>
        <v>186</v>
      </c>
      <c r="F540" s="8" t="s">
        <v>9</v>
      </c>
      <c r="G540" s="17"/>
      <c r="H540" s="35"/>
    </row>
    <row r="541" spans="1:8" s="20" customFormat="1" ht="14.15" customHeight="1">
      <c r="A541" s="66">
        <v>44909</v>
      </c>
      <c r="B541" s="66">
        <v>44915</v>
      </c>
      <c r="C541" s="26">
        <v>2.6058599999999998</v>
      </c>
      <c r="D541" s="7">
        <f t="shared" ref="D541" si="168">+C541*19%</f>
        <v>0.49511339999999998</v>
      </c>
      <c r="E541" s="39">
        <f>186</f>
        <v>186</v>
      </c>
      <c r="F541" s="8" t="s">
        <v>9</v>
      </c>
      <c r="G541" s="17"/>
      <c r="H541" s="35"/>
    </row>
    <row r="542" spans="1:8" s="20" customFormat="1" ht="14.15" customHeight="1">
      <c r="A542" s="66">
        <v>44916</v>
      </c>
      <c r="B542" s="66">
        <v>44922</v>
      </c>
      <c r="C542" s="26">
        <v>2.93716</v>
      </c>
      <c r="D542" s="7">
        <f t="shared" ref="D542" si="169">+C542*19%</f>
        <v>0.55806040000000001</v>
      </c>
      <c r="E542" s="39">
        <f>186</f>
        <v>186</v>
      </c>
      <c r="F542" s="8" t="s">
        <v>9</v>
      </c>
      <c r="G542" s="17"/>
      <c r="H542" s="35"/>
    </row>
    <row r="543" spans="1:8" s="20" customFormat="1" ht="14.15" customHeight="1">
      <c r="A543" s="66">
        <v>44923</v>
      </c>
      <c r="B543" s="66">
        <v>44926</v>
      </c>
      <c r="C543" s="26">
        <v>2.9816199999999999</v>
      </c>
      <c r="D543" s="7">
        <f t="shared" ref="D543" si="170">+C543*19%</f>
        <v>0.56650780000000001</v>
      </c>
      <c r="E543" s="39">
        <f>186</f>
        <v>186</v>
      </c>
      <c r="F543" s="8" t="s">
        <v>9</v>
      </c>
      <c r="G543" s="17"/>
      <c r="H543" s="35"/>
    </row>
    <row r="544" spans="1:8" s="20" customFormat="1" ht="14.15" customHeight="1">
      <c r="A544" s="66">
        <v>44927</v>
      </c>
      <c r="B544" s="66">
        <v>44929</v>
      </c>
      <c r="C544" s="26">
        <v>2.9816199999999999</v>
      </c>
      <c r="D544" s="7">
        <f t="shared" ref="D544:D545" si="171">+C544*19%</f>
        <v>0.56650780000000001</v>
      </c>
      <c r="E544" s="39">
        <v>202</v>
      </c>
      <c r="F544" s="8" t="s">
        <v>9</v>
      </c>
      <c r="G544" s="17"/>
      <c r="H544" s="64" t="s">
        <v>39</v>
      </c>
    </row>
    <row r="545" spans="1:8" s="20" customFormat="1" ht="14.15" customHeight="1">
      <c r="A545" s="66">
        <v>44930</v>
      </c>
      <c r="B545" s="66">
        <v>44936</v>
      </c>
      <c r="C545" s="26">
        <v>3.3692000000000002</v>
      </c>
      <c r="D545" s="7">
        <f t="shared" si="171"/>
        <v>0.64014800000000005</v>
      </c>
      <c r="E545" s="39">
        <v>202</v>
      </c>
      <c r="F545" s="8" t="s">
        <v>9</v>
      </c>
      <c r="G545" s="17"/>
      <c r="H545" s="64"/>
    </row>
    <row r="546" spans="1:8" s="20" customFormat="1" ht="14.15" customHeight="1">
      <c r="A546" s="66">
        <v>44937</v>
      </c>
      <c r="B546" s="66">
        <v>44943</v>
      </c>
      <c r="C546" s="26">
        <v>3.2789299999999999</v>
      </c>
      <c r="D546" s="7">
        <f t="shared" ref="D546" si="172">+C546*19%</f>
        <v>0.62299669999999996</v>
      </c>
      <c r="E546" s="39">
        <v>202</v>
      </c>
      <c r="F546" s="8" t="s">
        <v>9</v>
      </c>
      <c r="G546" s="17"/>
      <c r="H546" s="64"/>
    </row>
    <row r="547" spans="1:8" s="20" customFormat="1" ht="14.15" customHeight="1">
      <c r="A547" s="66">
        <v>44944</v>
      </c>
      <c r="B547" s="66">
        <v>44950</v>
      </c>
      <c r="C547" s="26">
        <v>3.5809000000000002</v>
      </c>
      <c r="D547" s="7">
        <f t="shared" ref="D547" si="173">+C547*19%</f>
        <v>0.68037100000000006</v>
      </c>
      <c r="E547" s="39">
        <v>202</v>
      </c>
      <c r="F547" s="8" t="s">
        <v>9</v>
      </c>
      <c r="G547" s="17"/>
      <c r="H547" s="64"/>
    </row>
    <row r="548" spans="1:8" s="20" customFormat="1" ht="14.15" customHeight="1">
      <c r="A548" s="66">
        <v>44951</v>
      </c>
      <c r="B548" s="66">
        <v>44957</v>
      </c>
      <c r="C548" s="26">
        <v>3.7928000000000002</v>
      </c>
      <c r="D548" s="7">
        <f t="shared" ref="D548" si="174">+C548*19%</f>
        <v>0.72063200000000005</v>
      </c>
      <c r="E548" s="39">
        <v>202</v>
      </c>
      <c r="F548" s="8" t="s">
        <v>9</v>
      </c>
      <c r="G548" s="17"/>
      <c r="H548" s="64"/>
    </row>
    <row r="549" spans="1:8" s="20" customFormat="1" ht="14.15" customHeight="1">
      <c r="A549" s="66">
        <v>44958</v>
      </c>
      <c r="B549" s="66">
        <v>44964</v>
      </c>
      <c r="C549" s="26">
        <v>3.7983799999999999</v>
      </c>
      <c r="D549" s="7">
        <f t="shared" ref="D549" si="175">+C549*19%</f>
        <v>0.72169220000000001</v>
      </c>
      <c r="E549" s="65">
        <v>230.52</v>
      </c>
      <c r="F549" s="8" t="s">
        <v>9</v>
      </c>
      <c r="G549" s="17"/>
      <c r="H549" s="48" t="s">
        <v>40</v>
      </c>
    </row>
    <row r="550" spans="1:8" s="20" customFormat="1" ht="14.15" customHeight="1">
      <c r="A550" s="66">
        <v>44965</v>
      </c>
      <c r="B550" s="66">
        <v>44971</v>
      </c>
      <c r="C550" s="26">
        <v>2.9825400000000002</v>
      </c>
      <c r="D550" s="7">
        <f t="shared" ref="D550" si="176">+C550*19%</f>
        <v>0.56668260000000004</v>
      </c>
      <c r="E550" s="65">
        <v>230.52</v>
      </c>
      <c r="F550" s="8" t="s">
        <v>9</v>
      </c>
      <c r="G550" s="17"/>
      <c r="H550" s="48"/>
    </row>
    <row r="551" spans="1:8" s="20" customFormat="1" ht="14.15" customHeight="1">
      <c r="A551" s="66">
        <v>44972</v>
      </c>
      <c r="B551" s="66">
        <v>44978</v>
      </c>
      <c r="C551" s="26">
        <v>2.88028</v>
      </c>
      <c r="D551" s="7">
        <f t="shared" ref="D551" si="177">+C551*19%</f>
        <v>0.5472532</v>
      </c>
      <c r="E551" s="65">
        <v>230.52</v>
      </c>
      <c r="F551" s="8" t="s">
        <v>9</v>
      </c>
      <c r="G551" s="17"/>
      <c r="H551" s="48"/>
    </row>
    <row r="552" spans="1:8" s="20" customFormat="1" ht="14.15" customHeight="1">
      <c r="A552" s="66">
        <v>44979</v>
      </c>
      <c r="B552" s="66">
        <v>44985</v>
      </c>
      <c r="C552" s="26">
        <v>2.74912</v>
      </c>
      <c r="D552" s="7">
        <f t="shared" ref="D552" si="178">+C552*19%</f>
        <v>0.52233280000000004</v>
      </c>
      <c r="E552" s="65">
        <v>230.52</v>
      </c>
      <c r="F552" s="8" t="s">
        <v>9</v>
      </c>
      <c r="G552" s="17"/>
      <c r="H552" s="48"/>
    </row>
    <row r="553" spans="1:8" s="20" customFormat="1" ht="14.15" hidden="1" customHeight="1">
      <c r="A553" s="66">
        <v>44986</v>
      </c>
      <c r="B553" s="66">
        <v>44992</v>
      </c>
      <c r="C553" s="26">
        <v>2.92428</v>
      </c>
      <c r="D553" s="7">
        <f t="shared" ref="D553" si="179">+C553*19%</f>
        <v>0.55561320000000003</v>
      </c>
      <c r="E553" s="65">
        <v>230.52</v>
      </c>
      <c r="F553" s="8" t="s">
        <v>9</v>
      </c>
      <c r="G553" s="17"/>
      <c r="H553" s="48"/>
    </row>
    <row r="554" spans="1:8" s="20" customFormat="1" ht="14.15" hidden="1" customHeight="1">
      <c r="A554" s="66">
        <v>44993</v>
      </c>
      <c r="B554" s="66">
        <v>44999</v>
      </c>
      <c r="C554" s="26">
        <v>2.9836999999999998</v>
      </c>
      <c r="D554" s="7">
        <f t="shared" ref="D554" si="180">+C554*19%</f>
        <v>0.56690299999999993</v>
      </c>
      <c r="E554" s="65">
        <v>230.52</v>
      </c>
      <c r="F554" s="8" t="s">
        <v>9</v>
      </c>
      <c r="G554" s="17"/>
      <c r="H554" s="48"/>
    </row>
    <row r="555" spans="1:8" s="20" customFormat="1" ht="14.15" customHeight="1">
      <c r="A555" s="66">
        <v>45000</v>
      </c>
      <c r="B555" s="66">
        <v>45006</v>
      </c>
      <c r="C555" s="26">
        <v>2.8700600000000001</v>
      </c>
      <c r="D555" s="7">
        <f t="shared" ref="D555" si="181">+C555*19%</f>
        <v>0.5453114</v>
      </c>
      <c r="E555" s="65">
        <v>230.52</v>
      </c>
      <c r="F555" s="8" t="s">
        <v>9</v>
      </c>
      <c r="G555" s="17"/>
      <c r="H555" s="48"/>
    </row>
    <row r="556" spans="1:8" s="20" customFormat="1" ht="14.15" customHeight="1">
      <c r="A556" s="66">
        <v>45007</v>
      </c>
      <c r="B556" s="66">
        <v>45013</v>
      </c>
      <c r="C556" s="26">
        <v>2.5836000000000001</v>
      </c>
      <c r="D556" s="7">
        <f t="shared" ref="D556" si="182">+C556*19%</f>
        <v>0.49088400000000004</v>
      </c>
      <c r="E556" s="65">
        <v>230.52</v>
      </c>
      <c r="F556" s="8" t="s">
        <v>9</v>
      </c>
      <c r="G556" s="17"/>
      <c r="H556" s="48"/>
    </row>
    <row r="557" spans="1:8" s="20" customFormat="1" ht="14.15" customHeight="1">
      <c r="A557" s="66">
        <v>45014</v>
      </c>
      <c r="B557" s="66">
        <v>45020</v>
      </c>
      <c r="C557" s="26">
        <v>2.5670000000000002</v>
      </c>
      <c r="D557" s="7">
        <f t="shared" ref="D557" si="183">+C557*19%</f>
        <v>0.48773000000000005</v>
      </c>
      <c r="E557" s="65">
        <v>230.52</v>
      </c>
      <c r="F557" s="8" t="s">
        <v>9</v>
      </c>
      <c r="G557" s="17"/>
      <c r="H557" s="48"/>
    </row>
    <row r="558" spans="1:8" s="20" customFormat="1" ht="14.15" customHeight="1">
      <c r="A558" s="66">
        <v>45021</v>
      </c>
      <c r="B558" s="66">
        <v>45027</v>
      </c>
      <c r="C558" s="26">
        <v>2.6</v>
      </c>
      <c r="D558" s="7">
        <f t="shared" ref="D558" si="184">+C558*19%</f>
        <v>0.49400000000000005</v>
      </c>
      <c r="E558" s="65">
        <v>230.52</v>
      </c>
      <c r="F558" s="8" t="s">
        <v>9</v>
      </c>
      <c r="G558" s="17"/>
      <c r="H558" s="48"/>
    </row>
    <row r="559" spans="1:8" s="20" customFormat="1" ht="14.15" customHeight="1">
      <c r="A559" s="66">
        <v>45028</v>
      </c>
      <c r="B559" s="66">
        <v>45034</v>
      </c>
      <c r="C559" s="26">
        <v>2.60595</v>
      </c>
      <c r="D559" s="7">
        <f t="shared" ref="D559" si="185">+C559*19%</f>
        <v>0.49513050000000003</v>
      </c>
      <c r="E559" s="65">
        <v>230.52</v>
      </c>
      <c r="F559" s="8" t="s">
        <v>9</v>
      </c>
      <c r="G559" s="17"/>
      <c r="H559" s="48"/>
    </row>
    <row r="560" spans="1:8" s="20" customFormat="1" ht="14.15" customHeight="1">
      <c r="A560" s="66">
        <v>45035</v>
      </c>
      <c r="B560" s="66">
        <v>45041</v>
      </c>
      <c r="C560" s="26">
        <v>2.52894</v>
      </c>
      <c r="D560" s="7">
        <f t="shared" ref="D560" si="186">+C560*19%</f>
        <v>0.4804986</v>
      </c>
      <c r="E560" s="65">
        <v>230.52</v>
      </c>
      <c r="F560" s="8" t="s">
        <v>9</v>
      </c>
      <c r="G560" s="17"/>
      <c r="H560" s="48"/>
    </row>
    <row r="561" spans="1:8" s="20" customFormat="1" ht="14.15" customHeight="1">
      <c r="A561" s="66">
        <v>45042</v>
      </c>
      <c r="B561" s="66">
        <v>45048</v>
      </c>
      <c r="C561" s="26">
        <v>2.3492799999999998</v>
      </c>
      <c r="D561" s="7">
        <f t="shared" ref="D561" si="187">+C561*19%</f>
        <v>0.44636319999999996</v>
      </c>
      <c r="E561" s="65">
        <v>230.52</v>
      </c>
      <c r="F561" s="8" t="s">
        <v>9</v>
      </c>
      <c r="G561" s="17"/>
      <c r="H561" s="48"/>
    </row>
    <row r="562" spans="1:8" s="20" customFormat="1" ht="14.15" customHeight="1">
      <c r="A562" s="66">
        <v>45049</v>
      </c>
      <c r="B562" s="66">
        <v>45055</v>
      </c>
      <c r="C562" s="26">
        <v>2.24532</v>
      </c>
      <c r="D562" s="7">
        <f t="shared" ref="D562" si="188">+C562*19%</f>
        <v>0.42661080000000001</v>
      </c>
      <c r="E562" s="65">
        <v>230.52</v>
      </c>
      <c r="F562" s="8" t="s">
        <v>9</v>
      </c>
      <c r="G562" s="17"/>
      <c r="H562" s="48"/>
    </row>
    <row r="563" spans="1:8" s="20" customFormat="1" ht="14.15" customHeight="1">
      <c r="A563" s="66">
        <v>45056</v>
      </c>
      <c r="B563" s="66">
        <v>45062</v>
      </c>
      <c r="C563" s="26">
        <v>2.1654399999999998</v>
      </c>
      <c r="D563" s="7">
        <f t="shared" ref="D563" si="189">+C563*19%</f>
        <v>0.41143359999999995</v>
      </c>
      <c r="E563" s="65">
        <v>230.52</v>
      </c>
      <c r="F563" s="8" t="s">
        <v>9</v>
      </c>
      <c r="G563" s="17"/>
      <c r="H563" s="48"/>
    </row>
    <row r="564" spans="1:8" s="20" customFormat="1" ht="14.15" customHeight="1">
      <c r="A564" s="66">
        <v>45063</v>
      </c>
      <c r="B564" s="66">
        <v>45069</v>
      </c>
      <c r="C564" s="26">
        <v>2.2562600000000002</v>
      </c>
      <c r="D564" s="7">
        <f t="shared" ref="D564" si="190">+C564*19%</f>
        <v>0.42868940000000005</v>
      </c>
      <c r="E564" s="65">
        <v>230.52</v>
      </c>
      <c r="F564" s="8" t="s">
        <v>9</v>
      </c>
      <c r="G564" s="17"/>
      <c r="H564" s="48"/>
    </row>
    <row r="565" spans="1:8" s="20" customFormat="1" ht="14.15" customHeight="1">
      <c r="A565" s="66">
        <v>45070</v>
      </c>
      <c r="B565" s="66">
        <v>45076</v>
      </c>
      <c r="C565" s="26">
        <v>2.2598600000000002</v>
      </c>
      <c r="D565" s="7">
        <f t="shared" ref="D565" si="191">+C565*19%</f>
        <v>0.42937340000000002</v>
      </c>
      <c r="E565" s="65">
        <v>230.52</v>
      </c>
      <c r="F565" s="8" t="s">
        <v>9</v>
      </c>
      <c r="G565" s="17"/>
      <c r="H565" s="48"/>
    </row>
    <row r="566" spans="1:8" s="20" customFormat="1" ht="14.15" customHeight="1">
      <c r="A566" s="66">
        <v>45077</v>
      </c>
      <c r="B566" s="66">
        <v>45083</v>
      </c>
      <c r="C566" s="26">
        <v>2.2269600000000001</v>
      </c>
      <c r="D566" s="7">
        <f t="shared" ref="D566" si="192">+C566*19%</f>
        <v>0.42312240000000001</v>
      </c>
      <c r="E566" s="65">
        <v>230.52</v>
      </c>
      <c r="F566" s="8" t="s">
        <v>9</v>
      </c>
      <c r="G566" s="17"/>
      <c r="H566" s="48"/>
    </row>
    <row r="567" spans="1:8" s="20" customFormat="1" ht="14.15" customHeight="1">
      <c r="A567" s="66">
        <v>45084</v>
      </c>
      <c r="B567" s="66">
        <v>45090</v>
      </c>
      <c r="C567" s="26">
        <v>2.1911299999999998</v>
      </c>
      <c r="D567" s="7">
        <f t="shared" ref="D567" si="193">+C567*19%</f>
        <v>0.41631469999999998</v>
      </c>
      <c r="E567" s="65">
        <v>230.52</v>
      </c>
      <c r="F567" s="8" t="s">
        <v>9</v>
      </c>
      <c r="G567" s="17"/>
      <c r="H567" s="48"/>
    </row>
    <row r="568" spans="1:8" s="20" customFormat="1" ht="14.15" customHeight="1">
      <c r="A568" s="66">
        <v>45091</v>
      </c>
      <c r="B568" s="66">
        <v>45097</v>
      </c>
      <c r="C568" s="26">
        <v>2.31108</v>
      </c>
      <c r="D568" s="7">
        <f t="shared" ref="D568" si="194">+C568*19%</f>
        <v>0.43910520000000003</v>
      </c>
      <c r="E568" s="65">
        <v>230.52</v>
      </c>
      <c r="F568" s="8" t="s">
        <v>9</v>
      </c>
      <c r="G568" s="17"/>
      <c r="H568" s="48"/>
    </row>
    <row r="569" spans="1:8" s="20" customFormat="1" ht="14.15" customHeight="1">
      <c r="A569" s="66">
        <v>45098</v>
      </c>
      <c r="B569" s="66">
        <v>45104</v>
      </c>
      <c r="C569" s="26">
        <v>2.28796</v>
      </c>
      <c r="D569" s="7">
        <f t="shared" ref="D569" si="195">+C569*19%</f>
        <v>0.4347124</v>
      </c>
      <c r="E569" s="65">
        <v>230.52</v>
      </c>
      <c r="F569" s="8" t="s">
        <v>9</v>
      </c>
      <c r="G569" s="17"/>
      <c r="H569" s="48"/>
    </row>
    <row r="570" spans="1:8" s="20" customFormat="1" ht="14.15" customHeight="1">
      <c r="A570" s="66">
        <v>45105</v>
      </c>
      <c r="B570" s="66">
        <v>45111</v>
      </c>
      <c r="C570" s="26">
        <v>2.2988</v>
      </c>
      <c r="D570" s="7">
        <f t="shared" ref="D570" si="196">+C570*19%</f>
        <v>0.43677199999999999</v>
      </c>
      <c r="E570" s="65">
        <v>230.52</v>
      </c>
      <c r="F570" s="8" t="s">
        <v>9</v>
      </c>
      <c r="G570" s="17"/>
      <c r="H570" s="48"/>
    </row>
    <row r="571" spans="1:8" s="20" customFormat="1" ht="14.15" customHeight="1">
      <c r="A571" s="66">
        <v>45112</v>
      </c>
      <c r="B571" s="66">
        <v>45118</v>
      </c>
      <c r="C571" s="26">
        <v>2.2777799999999999</v>
      </c>
      <c r="D571" s="7">
        <f t="shared" ref="D571" si="197">+C571*19%</f>
        <v>0.4327782</v>
      </c>
      <c r="E571" s="65">
        <v>230.52</v>
      </c>
      <c r="F571" s="8" t="s">
        <v>9</v>
      </c>
      <c r="G571" s="17"/>
      <c r="H571" s="48"/>
    </row>
    <row r="572" spans="1:8" s="20" customFormat="1" ht="14.15" customHeight="1">
      <c r="A572" s="66">
        <v>45119</v>
      </c>
      <c r="B572" s="66">
        <v>45125</v>
      </c>
      <c r="C572" s="26">
        <v>2.37893</v>
      </c>
      <c r="D572" s="7">
        <f t="shared" ref="D572" si="198">+C572*19%</f>
        <v>0.45199670000000003</v>
      </c>
      <c r="E572" s="65">
        <v>230.52</v>
      </c>
      <c r="F572" s="8" t="s">
        <v>9</v>
      </c>
      <c r="G572" s="17"/>
      <c r="H572" s="48"/>
    </row>
    <row r="573" spans="1:8" s="20" customFormat="1" ht="14.15" customHeight="1">
      <c r="A573" s="66">
        <v>45126</v>
      </c>
      <c r="B573" s="66">
        <v>45132</v>
      </c>
      <c r="C573" s="26">
        <v>2.4459599999999999</v>
      </c>
      <c r="D573" s="7">
        <f t="shared" ref="D573" si="199">+C573*19%</f>
        <v>0.46473239999999999</v>
      </c>
      <c r="E573" s="65">
        <v>230.52</v>
      </c>
      <c r="F573" s="8" t="s">
        <v>9</v>
      </c>
      <c r="G573" s="17"/>
      <c r="H573" s="48"/>
    </row>
    <row r="574" spans="1:8" s="20" customFormat="1" ht="14.15" customHeight="1">
      <c r="A574" s="66">
        <v>45133</v>
      </c>
      <c r="B574" s="66">
        <v>45139</v>
      </c>
      <c r="C574" s="26">
        <v>2.50116</v>
      </c>
      <c r="D574" s="7">
        <f t="shared" ref="D574" si="200">+C574*19%</f>
        <v>0.47522039999999999</v>
      </c>
      <c r="E574" s="65">
        <v>230.52</v>
      </c>
      <c r="F574" s="8" t="s">
        <v>9</v>
      </c>
      <c r="G574" s="17"/>
      <c r="H574" s="48"/>
    </row>
    <row r="575" spans="1:8" s="20" customFormat="1" ht="14.15" customHeight="1">
      <c r="A575" s="66">
        <v>45140</v>
      </c>
      <c r="B575" s="66">
        <v>45146</v>
      </c>
      <c r="C575" s="26">
        <v>2.73834</v>
      </c>
      <c r="D575" s="7">
        <f t="shared" ref="D575" si="201">+C575*19%</f>
        <v>0.52028459999999999</v>
      </c>
      <c r="E575" s="65">
        <v>230.52</v>
      </c>
      <c r="F575" s="8" t="s">
        <v>9</v>
      </c>
      <c r="G575" s="17"/>
      <c r="H575" s="48"/>
    </row>
    <row r="576" spans="1:8" s="20" customFormat="1" ht="14.15" customHeight="1">
      <c r="A576" s="66">
        <v>45147</v>
      </c>
      <c r="B576" s="66">
        <v>45153</v>
      </c>
      <c r="C576" s="26">
        <v>2.93106</v>
      </c>
      <c r="D576" s="7">
        <f t="shared" ref="D576" si="202">+C576*19%</f>
        <v>0.55690139999999999</v>
      </c>
      <c r="E576" s="65">
        <v>230.52</v>
      </c>
      <c r="F576" s="8" t="s">
        <v>9</v>
      </c>
      <c r="G576" s="17"/>
      <c r="H576" s="48"/>
    </row>
    <row r="577" spans="1:8" s="20" customFormat="1" ht="14.15" customHeight="1">
      <c r="A577" s="66">
        <v>45154</v>
      </c>
      <c r="B577" s="66">
        <v>45160</v>
      </c>
      <c r="C577" s="26">
        <v>3.0195799999999999</v>
      </c>
      <c r="D577" s="7">
        <f t="shared" ref="D577" si="203">+C577*19%</f>
        <v>0.57372020000000001</v>
      </c>
      <c r="E577" s="65">
        <v>230.52</v>
      </c>
      <c r="F577" s="8" t="s">
        <v>9</v>
      </c>
      <c r="G577" s="17"/>
      <c r="H577" s="48"/>
    </row>
    <row r="578" spans="1:8" s="20" customFormat="1" ht="14.15" customHeight="1">
      <c r="A578" s="66">
        <v>45161</v>
      </c>
      <c r="B578" s="66">
        <v>45167</v>
      </c>
      <c r="C578" s="26">
        <v>3.0288400000000002</v>
      </c>
      <c r="D578" s="7">
        <f t="shared" ref="D578:D583" si="204">+C578*19%</f>
        <v>0.57547960000000009</v>
      </c>
      <c r="E578" s="65">
        <v>230.52</v>
      </c>
      <c r="F578" s="8" t="s">
        <v>9</v>
      </c>
      <c r="G578" s="17"/>
      <c r="H578" s="35"/>
    </row>
    <row r="579" spans="1:8" s="20" customFormat="1" ht="14.15" customHeight="1">
      <c r="A579" s="66">
        <v>45168</v>
      </c>
      <c r="B579" s="66">
        <v>45174</v>
      </c>
      <c r="C579" s="26">
        <v>3.1029399999999998</v>
      </c>
      <c r="D579" s="7">
        <f t="shared" si="204"/>
        <v>0.58955859999999993</v>
      </c>
      <c r="E579" s="65">
        <v>230.52</v>
      </c>
      <c r="F579" s="8" t="s">
        <v>9</v>
      </c>
      <c r="G579" s="17"/>
      <c r="H579" s="35"/>
    </row>
    <row r="580" spans="1:8" s="20" customFormat="1" ht="14.15" customHeight="1">
      <c r="A580" s="66">
        <v>45175</v>
      </c>
      <c r="B580" s="66">
        <v>45181</v>
      </c>
      <c r="C580" s="26">
        <v>3.0516999999999999</v>
      </c>
      <c r="D580" s="7">
        <f t="shared" si="204"/>
        <v>0.57982299999999998</v>
      </c>
      <c r="E580" s="65">
        <v>230.52</v>
      </c>
      <c r="F580" s="8" t="s">
        <v>9</v>
      </c>
      <c r="G580" s="17"/>
      <c r="H580" s="35"/>
    </row>
    <row r="581" spans="1:8" s="20" customFormat="1" ht="14.15" customHeight="1">
      <c r="A581" s="66">
        <v>45182</v>
      </c>
      <c r="B581" s="66">
        <v>45188</v>
      </c>
      <c r="C581" s="26">
        <v>3.0672999999999999</v>
      </c>
      <c r="D581" s="7">
        <f t="shared" si="204"/>
        <v>0.58278699999999994</v>
      </c>
      <c r="E581" s="65">
        <v>230.52</v>
      </c>
      <c r="F581" s="8" t="s">
        <v>9</v>
      </c>
      <c r="G581" s="17"/>
      <c r="H581" s="35"/>
    </row>
    <row r="582" spans="1:8" s="20" customFormat="1" ht="14.15" customHeight="1">
      <c r="A582" s="66">
        <v>45189</v>
      </c>
      <c r="B582" s="66">
        <v>45195</v>
      </c>
      <c r="C582" s="26">
        <v>3.2198600000000002</v>
      </c>
      <c r="D582" s="7">
        <f t="shared" si="204"/>
        <v>0.61177340000000002</v>
      </c>
      <c r="E582" s="65">
        <v>230.52</v>
      </c>
      <c r="F582" s="8" t="s">
        <v>9</v>
      </c>
      <c r="G582" s="17"/>
      <c r="H582" s="35"/>
    </row>
    <row r="583" spans="1:8" s="20" customFormat="1" ht="14.15" customHeight="1">
      <c r="A583" s="66">
        <v>45196</v>
      </c>
      <c r="B583" s="66">
        <v>45202</v>
      </c>
      <c r="C583" s="26">
        <v>3.1366399999999999</v>
      </c>
      <c r="D583" s="7">
        <f t="shared" si="204"/>
        <v>0.59596159999999998</v>
      </c>
      <c r="E583" s="65">
        <v>230.52</v>
      </c>
      <c r="F583" s="8" t="s">
        <v>9</v>
      </c>
      <c r="G583" s="17"/>
      <c r="H583" s="35"/>
    </row>
    <row r="584" spans="1:8" s="20" customFormat="1" ht="14.15" customHeight="1">
      <c r="A584" s="66">
        <v>45203</v>
      </c>
      <c r="B584" s="66">
        <v>45209</v>
      </c>
      <c r="C584" s="26">
        <v>3.0983999999999998</v>
      </c>
      <c r="D584" s="7">
        <f t="shared" ref="D584" si="205">+C584*19%</f>
        <v>0.588696</v>
      </c>
      <c r="E584" s="65">
        <v>230.52</v>
      </c>
      <c r="F584" s="8" t="s">
        <v>9</v>
      </c>
      <c r="G584" s="17"/>
      <c r="H584" s="35"/>
    </row>
    <row r="585" spans="1:8" s="20" customFormat="1" ht="14.15" customHeight="1">
      <c r="A585" s="66">
        <v>45210</v>
      </c>
      <c r="B585" s="66">
        <v>45216</v>
      </c>
      <c r="C585" s="26">
        <v>2.8800400000000002</v>
      </c>
      <c r="D585" s="7">
        <f t="shared" ref="D585:D589" si="206">+C585*19%</f>
        <v>0.54720760000000002</v>
      </c>
      <c r="E585" s="65">
        <v>230.52</v>
      </c>
      <c r="F585" s="8" t="s">
        <v>9</v>
      </c>
      <c r="G585" s="17"/>
      <c r="H585" s="35"/>
    </row>
    <row r="586" spans="1:8" s="20" customFormat="1" ht="14.15" customHeight="1">
      <c r="A586" s="66">
        <v>45217</v>
      </c>
      <c r="B586" s="66">
        <v>45223</v>
      </c>
      <c r="C586" s="26">
        <v>2.9008600000000002</v>
      </c>
      <c r="D586" s="7">
        <f t="shared" si="206"/>
        <v>0.55116340000000008</v>
      </c>
      <c r="E586" s="65">
        <v>230.52</v>
      </c>
      <c r="F586" s="8" t="s">
        <v>9</v>
      </c>
      <c r="G586" s="17"/>
      <c r="H586" s="35"/>
    </row>
    <row r="587" spans="1:8" s="20" customFormat="1" ht="14.15" customHeight="1">
      <c r="A587" s="66">
        <v>45224</v>
      </c>
      <c r="B587" s="66">
        <v>45230</v>
      </c>
      <c r="C587" s="26">
        <v>2.9174600000000002</v>
      </c>
      <c r="D587" s="7">
        <f t="shared" si="206"/>
        <v>0.55431740000000007</v>
      </c>
      <c r="E587" s="65">
        <v>230.52</v>
      </c>
      <c r="F587" s="8" t="s">
        <v>9</v>
      </c>
      <c r="G587" s="17"/>
      <c r="H587" s="35"/>
    </row>
    <row r="588" spans="1:8" s="20" customFormat="1" ht="14.15" customHeight="1">
      <c r="A588" s="66">
        <v>45231</v>
      </c>
      <c r="B588" s="66">
        <v>45237</v>
      </c>
      <c r="C588" s="26">
        <v>2.8607999999999998</v>
      </c>
      <c r="D588" s="7">
        <f t="shared" si="206"/>
        <v>0.54355199999999992</v>
      </c>
      <c r="E588" s="65">
        <v>230.52</v>
      </c>
      <c r="F588" s="8" t="s">
        <v>9</v>
      </c>
      <c r="G588" s="17"/>
      <c r="H588" s="35"/>
    </row>
    <row r="589" spans="1:8" s="20" customFormat="1" ht="14.15" customHeight="1">
      <c r="A589" s="66">
        <v>45238</v>
      </c>
      <c r="B589" s="66">
        <v>45244</v>
      </c>
      <c r="C589" s="26">
        <v>2.9454799999999999</v>
      </c>
      <c r="D589" s="7">
        <f t="shared" si="206"/>
        <v>0.55964119999999995</v>
      </c>
      <c r="E589" s="65">
        <v>230.52</v>
      </c>
      <c r="F589" s="8" t="s">
        <v>9</v>
      </c>
      <c r="G589" s="17"/>
      <c r="H589" s="35"/>
    </row>
    <row r="590" spans="1:8" s="20" customFormat="1" ht="14.15" customHeight="1">
      <c r="A590" s="66">
        <v>45245</v>
      </c>
      <c r="B590" s="66">
        <v>45251</v>
      </c>
      <c r="C590" s="26">
        <v>2.8034400000000002</v>
      </c>
      <c r="D590" s="7">
        <f t="shared" ref="D590:D591" si="207">+C590*19%</f>
        <v>0.53265360000000006</v>
      </c>
      <c r="E590" s="65">
        <v>230.52</v>
      </c>
      <c r="F590" s="8" t="s">
        <v>9</v>
      </c>
      <c r="G590" s="17"/>
      <c r="H590" s="35"/>
    </row>
    <row r="591" spans="1:8" s="20" customFormat="1" ht="14.15" customHeight="1">
      <c r="A591" s="66">
        <v>45252</v>
      </c>
      <c r="B591" s="66">
        <v>45258</v>
      </c>
      <c r="C591" s="26">
        <v>2.75976</v>
      </c>
      <c r="D591" s="7">
        <f t="shared" si="207"/>
        <v>0.5243544</v>
      </c>
      <c r="E591" s="65">
        <v>230.52</v>
      </c>
      <c r="F591" s="8" t="s">
        <v>9</v>
      </c>
      <c r="G591" s="17"/>
      <c r="H591" s="35"/>
    </row>
    <row r="592" spans="1:8" s="20" customFormat="1" ht="14.15" customHeight="1">
      <c r="A592" s="66">
        <v>45259</v>
      </c>
      <c r="B592" s="66">
        <v>45265</v>
      </c>
      <c r="C592" s="26">
        <v>2.6432699999999998</v>
      </c>
      <c r="D592" s="7">
        <f t="shared" ref="D592:D604" si="208">+C592*19%</f>
        <v>0.50222129999999998</v>
      </c>
      <c r="E592" s="65">
        <v>230.52</v>
      </c>
      <c r="F592" s="8" t="s">
        <v>9</v>
      </c>
      <c r="G592" s="17"/>
      <c r="H592" s="35"/>
    </row>
    <row r="593" spans="1:15" s="20" customFormat="1" ht="14.15" customHeight="1">
      <c r="A593" s="66">
        <v>45266</v>
      </c>
      <c r="B593" s="66">
        <v>45272</v>
      </c>
      <c r="C593" s="26">
        <v>2.5453199999999998</v>
      </c>
      <c r="D593" s="7">
        <f t="shared" si="208"/>
        <v>0.48361079999999995</v>
      </c>
      <c r="E593" s="65">
        <v>230.52</v>
      </c>
      <c r="F593" s="8" t="s">
        <v>9</v>
      </c>
      <c r="G593" s="8" t="s">
        <v>9</v>
      </c>
      <c r="H593" s="35"/>
    </row>
    <row r="594" spans="1:15" s="20" customFormat="1" ht="14.15" customHeight="1">
      <c r="A594" s="66">
        <v>45273</v>
      </c>
      <c r="B594" s="66">
        <v>45279</v>
      </c>
      <c r="C594" s="26">
        <v>2.3474400000000002</v>
      </c>
      <c r="D594" s="7">
        <f t="shared" si="208"/>
        <v>0.44601360000000007</v>
      </c>
      <c r="E594" s="65">
        <v>230.52</v>
      </c>
      <c r="F594" s="8" t="s">
        <v>9</v>
      </c>
      <c r="G594" s="17"/>
      <c r="H594" s="35"/>
    </row>
    <row r="595" spans="1:15" s="20" customFormat="1" ht="14.15" customHeight="1">
      <c r="A595" s="66">
        <v>45280</v>
      </c>
      <c r="B595" s="66">
        <v>45286</v>
      </c>
      <c r="C595" s="26">
        <v>2.32226</v>
      </c>
      <c r="D595" s="7">
        <f t="shared" si="208"/>
        <v>0.44122939999999999</v>
      </c>
      <c r="E595" s="65">
        <v>230.52</v>
      </c>
      <c r="F595" s="8" t="s">
        <v>9</v>
      </c>
      <c r="G595" s="17"/>
      <c r="H595" s="35"/>
    </row>
    <row r="596" spans="1:15" s="20" customFormat="1" ht="14.15" customHeight="1">
      <c r="A596" s="66">
        <v>45287</v>
      </c>
      <c r="B596" s="66">
        <v>45293</v>
      </c>
      <c r="C596" s="26">
        <v>2.5284800000000001</v>
      </c>
      <c r="D596" s="7">
        <f t="shared" si="208"/>
        <v>0.48041120000000004</v>
      </c>
      <c r="E596" s="65">
        <v>230.52</v>
      </c>
      <c r="F596" s="8" t="s">
        <v>9</v>
      </c>
      <c r="G596" s="17"/>
      <c r="H596" s="35"/>
    </row>
    <row r="597" spans="1:15" s="20" customFormat="1" ht="14.15" customHeight="1">
      <c r="A597" s="66">
        <v>45294</v>
      </c>
      <c r="B597" s="66">
        <v>45300</v>
      </c>
      <c r="C597" s="26">
        <v>2.4234800000000001</v>
      </c>
      <c r="D597" s="7">
        <f t="shared" si="208"/>
        <v>0.46046120000000001</v>
      </c>
      <c r="E597" s="65">
        <v>230.52</v>
      </c>
      <c r="F597" s="8" t="s">
        <v>9</v>
      </c>
      <c r="G597" s="17"/>
      <c r="H597" s="35"/>
    </row>
    <row r="598" spans="1:15" s="20" customFormat="1" ht="14.15" customHeight="1">
      <c r="A598" s="66">
        <v>45301</v>
      </c>
      <c r="B598" s="66">
        <v>45307</v>
      </c>
      <c r="C598" s="26">
        <v>2.4695299999999998</v>
      </c>
      <c r="D598" s="7">
        <f t="shared" si="208"/>
        <v>0.46921069999999998</v>
      </c>
      <c r="E598" s="65">
        <v>230.52</v>
      </c>
      <c r="F598" s="8" t="s">
        <v>9</v>
      </c>
      <c r="G598" s="17"/>
      <c r="H598" s="35"/>
    </row>
    <row r="599" spans="1:15" s="20" customFormat="1" ht="14.15" customHeight="1">
      <c r="A599" s="66">
        <v>45308</v>
      </c>
      <c r="B599" s="66">
        <v>45314</v>
      </c>
      <c r="C599" s="26">
        <f>+'[4]CALCULO DE PRODUCTOS '!$G$33</f>
        <v>2.5958999999999999</v>
      </c>
      <c r="D599" s="7">
        <f t="shared" si="208"/>
        <v>0.49322099999999997</v>
      </c>
      <c r="E599" s="65">
        <v>230.52</v>
      </c>
      <c r="F599" s="8" t="s">
        <v>9</v>
      </c>
      <c r="G599" s="17"/>
      <c r="H599" s="35"/>
    </row>
    <row r="600" spans="1:15" s="20" customFormat="1" ht="14.15" customHeight="1">
      <c r="A600" s="66">
        <v>45315</v>
      </c>
      <c r="B600" s="66">
        <v>45321</v>
      </c>
      <c r="C600" s="26">
        <v>2.6090300000000002</v>
      </c>
      <c r="D600" s="7">
        <f t="shared" si="208"/>
        <v>0.49571570000000004</v>
      </c>
      <c r="E600" s="65">
        <v>230.52</v>
      </c>
      <c r="F600" s="8" t="s">
        <v>9</v>
      </c>
      <c r="G600" s="17"/>
      <c r="H600" s="35"/>
    </row>
    <row r="601" spans="1:15" s="20" customFormat="1" ht="14.15" customHeight="1">
      <c r="A601" s="66">
        <v>45322</v>
      </c>
      <c r="B601" s="66">
        <v>45321</v>
      </c>
      <c r="C601" s="26">
        <f>+'[5]CALCULO DE PRODUCTOS '!$G$34</f>
        <v>2.6752400000000001</v>
      </c>
      <c r="D601" s="7">
        <f t="shared" si="208"/>
        <v>0.50829560000000007</v>
      </c>
      <c r="E601" s="65">
        <v>230.52</v>
      </c>
      <c r="F601" s="8" t="s">
        <v>9</v>
      </c>
      <c r="G601" s="17"/>
      <c r="H601" s="35"/>
    </row>
    <row r="602" spans="1:15" s="20" customFormat="1" ht="14.15" customHeight="1">
      <c r="A602" s="66">
        <f>+B602+1</f>
        <v>45329</v>
      </c>
      <c r="B602" s="66">
        <v>45328</v>
      </c>
      <c r="C602" s="26">
        <f>+C601</f>
        <v>2.6752400000000001</v>
      </c>
      <c r="D602" s="7">
        <f t="shared" si="208"/>
        <v>0.50829560000000007</v>
      </c>
      <c r="E602" s="65">
        <v>254.22</v>
      </c>
      <c r="F602" s="8" t="s">
        <v>9</v>
      </c>
      <c r="G602" s="8" t="s">
        <v>9</v>
      </c>
      <c r="H602" s="66"/>
      <c r="I602" s="77"/>
      <c r="J602" s="77"/>
      <c r="K602" s="77"/>
      <c r="L602" s="77"/>
      <c r="M602" s="77"/>
      <c r="N602" s="77"/>
      <c r="O602" s="77"/>
    </row>
    <row r="603" spans="1:15" s="20" customFormat="1" ht="14.15" customHeight="1">
      <c r="A603" s="66">
        <v>45329</v>
      </c>
      <c r="B603" s="66">
        <v>45335</v>
      </c>
      <c r="C603" s="26">
        <v>2.7057600000000002</v>
      </c>
      <c r="D603" s="7">
        <f t="shared" si="208"/>
        <v>0.51409440000000006</v>
      </c>
      <c r="E603" s="65">
        <v>254.22</v>
      </c>
      <c r="F603" s="8" t="s">
        <v>9</v>
      </c>
      <c r="H603" s="35"/>
    </row>
    <row r="604" spans="1:15" s="20" customFormat="1" ht="14.15" customHeight="1">
      <c r="A604" s="66">
        <f t="shared" ref="A604:A614" si="209">+B603+1</f>
        <v>45336</v>
      </c>
      <c r="B604" s="66">
        <f t="shared" ref="B604:B614" si="210">+A604+6</f>
        <v>45342</v>
      </c>
      <c r="C604" s="26">
        <v>2.7950400000000002</v>
      </c>
      <c r="D604" s="7">
        <f t="shared" si="208"/>
        <v>0.53105760000000002</v>
      </c>
      <c r="E604" s="65">
        <v>254.22</v>
      </c>
      <c r="F604" s="8" t="s">
        <v>9</v>
      </c>
      <c r="H604" s="35"/>
    </row>
    <row r="605" spans="1:15" s="20" customFormat="1" ht="14.15" customHeight="1">
      <c r="A605" s="66">
        <f t="shared" si="209"/>
        <v>45343</v>
      </c>
      <c r="B605" s="66">
        <f t="shared" si="210"/>
        <v>45349</v>
      </c>
      <c r="C605" s="26">
        <v>2.7855799999999999</v>
      </c>
      <c r="D605" s="7">
        <f t="shared" ref="D605:D612" si="211">+C605*19%</f>
        <v>0.52926019999999996</v>
      </c>
      <c r="E605" s="65">
        <v>254.22</v>
      </c>
      <c r="F605" s="8" t="s">
        <v>9</v>
      </c>
      <c r="G605" s="17"/>
      <c r="H605" s="35"/>
    </row>
    <row r="606" spans="1:15" s="20" customFormat="1" ht="14.15" customHeight="1">
      <c r="A606" s="66">
        <f t="shared" si="209"/>
        <v>45350</v>
      </c>
      <c r="B606" s="66">
        <f t="shared" si="210"/>
        <v>45356</v>
      </c>
      <c r="C606" s="26">
        <v>2.6494499999999999</v>
      </c>
      <c r="D606" s="7">
        <f t="shared" si="211"/>
        <v>0.5033955</v>
      </c>
      <c r="E606" s="65">
        <v>254.22</v>
      </c>
      <c r="F606" s="8" t="s">
        <v>9</v>
      </c>
      <c r="G606" s="17"/>
      <c r="H606" s="35"/>
    </row>
    <row r="607" spans="1:15" s="20" customFormat="1" ht="14.15" customHeight="1">
      <c r="A607" s="66">
        <f t="shared" si="209"/>
        <v>45357</v>
      </c>
      <c r="B607" s="66">
        <f t="shared" si="210"/>
        <v>45363</v>
      </c>
      <c r="C607" s="26">
        <v>2.6219199999999998</v>
      </c>
      <c r="D607" s="7">
        <f t="shared" si="211"/>
        <v>0.49816479999999996</v>
      </c>
      <c r="E607" s="65">
        <v>254.22</v>
      </c>
      <c r="F607" s="8" t="s">
        <v>9</v>
      </c>
      <c r="G607" s="8" t="s">
        <v>9</v>
      </c>
      <c r="H607" s="35"/>
    </row>
    <row r="608" spans="1:15" s="20" customFormat="1" ht="14.15" customHeight="1">
      <c r="A608" s="66">
        <f t="shared" si="209"/>
        <v>45364</v>
      </c>
      <c r="B608" s="66">
        <f t="shared" si="210"/>
        <v>45370</v>
      </c>
      <c r="C608" s="26">
        <v>2.60642</v>
      </c>
      <c r="D608" s="7">
        <f t="shared" si="211"/>
        <v>0.49521979999999999</v>
      </c>
      <c r="E608" s="65">
        <v>254.22</v>
      </c>
      <c r="F608" s="8" t="s">
        <v>9</v>
      </c>
      <c r="G608" s="17"/>
      <c r="H608" s="35"/>
    </row>
    <row r="609" spans="1:8" s="20" customFormat="1" ht="14.15" customHeight="1">
      <c r="A609" s="66">
        <f t="shared" si="209"/>
        <v>45371</v>
      </c>
      <c r="B609" s="66">
        <f t="shared" si="210"/>
        <v>45377</v>
      </c>
      <c r="C609" s="26">
        <v>2.65734</v>
      </c>
      <c r="D609" s="7">
        <f t="shared" si="211"/>
        <v>0.50489459999999997</v>
      </c>
      <c r="E609" s="65">
        <v>254.22</v>
      </c>
      <c r="F609" s="8" t="s">
        <v>9</v>
      </c>
      <c r="G609" s="17"/>
      <c r="H609" s="35"/>
    </row>
    <row r="610" spans="1:8" s="20" customFormat="1" ht="14.15" customHeight="1">
      <c r="A610" s="66">
        <f t="shared" si="209"/>
        <v>45378</v>
      </c>
      <c r="B610" s="66">
        <f t="shared" si="210"/>
        <v>45384</v>
      </c>
      <c r="C610" s="26">
        <f>+'[6]CALCULO DE PRODUCTOS '!$G$34</f>
        <v>2.6629399999999999</v>
      </c>
      <c r="D610" s="7">
        <f t="shared" si="211"/>
        <v>0.50595859999999993</v>
      </c>
      <c r="E610" s="65">
        <v>254.22</v>
      </c>
      <c r="F610" s="8" t="s">
        <v>9</v>
      </c>
      <c r="G610" s="17"/>
      <c r="H610" s="35"/>
    </row>
    <row r="611" spans="1:8" s="20" customFormat="1" ht="14.15" customHeight="1">
      <c r="A611" s="66">
        <f t="shared" si="209"/>
        <v>45385</v>
      </c>
      <c r="B611" s="66">
        <f t="shared" si="210"/>
        <v>45391</v>
      </c>
      <c r="C611" s="26">
        <v>2.5873300000000001</v>
      </c>
      <c r="D611" s="7">
        <f t="shared" si="211"/>
        <v>0.49159270000000005</v>
      </c>
      <c r="E611" s="65">
        <v>254.22</v>
      </c>
      <c r="F611" s="8" t="s">
        <v>9</v>
      </c>
      <c r="G611" s="17"/>
      <c r="H611" s="35"/>
    </row>
    <row r="612" spans="1:8" s="20" customFormat="1" ht="14.15" customHeight="1">
      <c r="A612" s="66">
        <f t="shared" si="209"/>
        <v>45392</v>
      </c>
      <c r="B612" s="66">
        <f t="shared" si="210"/>
        <v>45398</v>
      </c>
      <c r="C612" s="26">
        <v>2.7390400000000001</v>
      </c>
      <c r="D612" s="7">
        <f t="shared" si="211"/>
        <v>0.52041760000000004</v>
      </c>
      <c r="E612" s="65">
        <v>254.22</v>
      </c>
      <c r="F612" s="8" t="s">
        <v>9</v>
      </c>
      <c r="G612" s="17"/>
      <c r="H612" s="35"/>
    </row>
    <row r="613" spans="1:8" s="20" customFormat="1" ht="14.15" customHeight="1">
      <c r="A613" s="66">
        <f t="shared" si="209"/>
        <v>45399</v>
      </c>
      <c r="B613" s="66">
        <f t="shared" si="210"/>
        <v>45405</v>
      </c>
      <c r="C613" s="26">
        <v>2.71814</v>
      </c>
      <c r="D613" s="7">
        <f t="shared" ref="D613:D618" si="212">+C613*19%</f>
        <v>0.51644659999999998</v>
      </c>
      <c r="E613" s="65">
        <v>254.22</v>
      </c>
      <c r="F613" s="8" t="s">
        <v>9</v>
      </c>
      <c r="G613" s="17"/>
      <c r="H613" s="35"/>
    </row>
    <row r="614" spans="1:8" s="20" customFormat="1" ht="14.15" customHeight="1">
      <c r="A614" s="66">
        <f t="shared" si="209"/>
        <v>45406</v>
      </c>
      <c r="B614" s="66">
        <f t="shared" si="210"/>
        <v>45412</v>
      </c>
      <c r="C614" s="26">
        <v>2.5964399999999999</v>
      </c>
      <c r="D614" s="7">
        <f t="shared" si="212"/>
        <v>0.49332359999999997</v>
      </c>
      <c r="E614" s="65">
        <v>254.22</v>
      </c>
      <c r="F614" s="8" t="s">
        <v>9</v>
      </c>
      <c r="G614" s="17"/>
      <c r="H614" s="35"/>
    </row>
    <row r="615" spans="1:8" s="20" customFormat="1" ht="14.15" customHeight="1">
      <c r="A615" s="66">
        <f t="shared" ref="A615" si="213">+B614+1</f>
        <v>45413</v>
      </c>
      <c r="B615" s="66">
        <f t="shared" ref="B615" si="214">+A615+6</f>
        <v>45419</v>
      </c>
      <c r="C615" s="26">
        <v>2.5432399999999999</v>
      </c>
      <c r="D615" s="7">
        <f t="shared" si="212"/>
        <v>0.48321560000000002</v>
      </c>
      <c r="E615" s="65">
        <v>254.22</v>
      </c>
      <c r="F615" s="8" t="s">
        <v>9</v>
      </c>
      <c r="G615" s="17"/>
      <c r="H615" s="35"/>
    </row>
    <row r="616" spans="1:8" s="20" customFormat="1" ht="14.15" customHeight="1">
      <c r="A616" s="66">
        <f t="shared" ref="A616:A618" si="215">+B615+1</f>
        <v>45420</v>
      </c>
      <c r="B616" s="66">
        <f t="shared" ref="B616:B618" si="216">+A616+6</f>
        <v>45426</v>
      </c>
      <c r="C616" s="26">
        <v>2.4626999999999999</v>
      </c>
      <c r="D616" s="7">
        <f t="shared" si="212"/>
        <v>0.46791299999999997</v>
      </c>
      <c r="E616" s="65">
        <v>254.22</v>
      </c>
      <c r="F616" s="8" t="s">
        <v>9</v>
      </c>
      <c r="G616" s="17"/>
      <c r="H616" s="35"/>
    </row>
    <row r="617" spans="1:8" s="20" customFormat="1" ht="14.15" customHeight="1">
      <c r="A617" s="66">
        <f t="shared" si="215"/>
        <v>45427</v>
      </c>
      <c r="B617" s="66">
        <f t="shared" si="216"/>
        <v>45433</v>
      </c>
      <c r="C617" s="26">
        <v>2.4178199999999999</v>
      </c>
      <c r="D617" s="7">
        <f t="shared" si="212"/>
        <v>0.45938579999999996</v>
      </c>
      <c r="E617" s="65">
        <v>254.22</v>
      </c>
      <c r="F617" s="8" t="s">
        <v>9</v>
      </c>
      <c r="G617" s="17"/>
      <c r="H617" s="35"/>
    </row>
    <row r="618" spans="1:8" s="20" customFormat="1" ht="14.15" customHeight="1">
      <c r="A618" s="66">
        <f t="shared" si="215"/>
        <v>45434</v>
      </c>
      <c r="B618" s="66">
        <f t="shared" si="216"/>
        <v>45440</v>
      </c>
      <c r="C618" s="26">
        <v>2.40828</v>
      </c>
      <c r="D618" s="7">
        <f t="shared" si="212"/>
        <v>0.45757320000000001</v>
      </c>
      <c r="E618" s="65">
        <v>254.22</v>
      </c>
      <c r="F618" s="8" t="s">
        <v>9</v>
      </c>
      <c r="G618" s="17"/>
      <c r="H618" s="35"/>
    </row>
    <row r="619" spans="1:8" s="20" customFormat="1" ht="14.15" customHeight="1">
      <c r="A619" s="66">
        <f t="shared" ref="A619" si="217">+B618+1</f>
        <v>45441</v>
      </c>
      <c r="B619" s="66">
        <f t="shared" ref="B619" si="218">+A619+6</f>
        <v>45447</v>
      </c>
      <c r="C619" s="26">
        <v>2.4204599999999998</v>
      </c>
      <c r="D619" s="7">
        <f>+IF(C619="","",C619*19%)</f>
        <v>0.45988739999999995</v>
      </c>
      <c r="E619" s="65">
        <f>+IF(D619="","",254.22)</f>
        <v>254.22</v>
      </c>
      <c r="F619" s="8" t="s">
        <v>9</v>
      </c>
      <c r="G619" s="17"/>
      <c r="H619" s="35"/>
    </row>
    <row r="620" spans="1:8" s="20" customFormat="1" ht="14.15" customHeight="1">
      <c r="A620" s="66">
        <f>+IF(C620&gt;0,B619+1,"")</f>
        <v>45448</v>
      </c>
      <c r="B620" s="66">
        <f>+IF(C620&gt;0,A620+6,"")</f>
        <v>45454</v>
      </c>
      <c r="C620" s="26">
        <v>2.38815</v>
      </c>
      <c r="D620" s="7">
        <f t="shared" ref="D620:D622" si="219">+IF(C620="","",C620*19%)</f>
        <v>0.4537485</v>
      </c>
      <c r="E620" s="65">
        <f t="shared" ref="E620:E622" si="220">+IF(D620="","",254.22)</f>
        <v>254.22</v>
      </c>
      <c r="F620" s="8" t="s">
        <v>9</v>
      </c>
      <c r="G620" s="17"/>
      <c r="H620" s="35"/>
    </row>
    <row r="621" spans="1:8" s="20" customFormat="1" ht="14.15" customHeight="1">
      <c r="A621" s="66">
        <f>+IF(C621&gt;0,B620+1,"")</f>
        <v>45455</v>
      </c>
      <c r="B621" s="66">
        <f t="shared" ref="B621:B622" si="221">+IF(C621&gt;0,A621+6,"")</f>
        <v>45461</v>
      </c>
      <c r="C621" s="26">
        <v>2.2988</v>
      </c>
      <c r="D621" s="7">
        <f t="shared" si="219"/>
        <v>0.43677199999999999</v>
      </c>
      <c r="E621" s="65">
        <f t="shared" si="220"/>
        <v>254.22</v>
      </c>
      <c r="F621" s="8" t="s">
        <v>9</v>
      </c>
      <c r="G621" s="17"/>
      <c r="H621" s="35"/>
    </row>
    <row r="622" spans="1:8" s="20" customFormat="1" ht="14.15" customHeight="1">
      <c r="A622" s="66">
        <f t="shared" ref="A622" si="222">+IF(C622&gt;0,B621+1,"")</f>
        <v>45462</v>
      </c>
      <c r="B622" s="66">
        <f t="shared" si="221"/>
        <v>45468</v>
      </c>
      <c r="C622" s="26">
        <v>2.4326400000000001</v>
      </c>
      <c r="D622" s="7">
        <f t="shared" si="219"/>
        <v>0.46220160000000005</v>
      </c>
      <c r="E622" s="65">
        <f t="shared" si="220"/>
        <v>254.22</v>
      </c>
      <c r="F622" s="8" t="s">
        <v>9</v>
      </c>
      <c r="G622" s="17"/>
      <c r="H622" s="35"/>
    </row>
    <row r="623" spans="1:8" s="20" customFormat="1" ht="14.15" customHeight="1">
      <c r="A623" s="66">
        <f t="shared" ref="A623" si="223">+IF(C623&gt;0,B622+1,"")</f>
        <v>45469</v>
      </c>
      <c r="B623" s="66">
        <f t="shared" ref="B623:B624" si="224">+IF(C623&gt;0,A623+6,"")</f>
        <v>45475</v>
      </c>
      <c r="C623" s="26">
        <v>2.5049000000000001</v>
      </c>
      <c r="D623" s="7">
        <f t="shared" ref="D623:D626" si="225">+IF(C623="","",C623*19%)</f>
        <v>0.47593100000000005</v>
      </c>
      <c r="E623" s="65">
        <f t="shared" ref="E623:E626" si="226">+IF(D623="","",254.22)</f>
        <v>254.22</v>
      </c>
      <c r="F623" s="8" t="s">
        <v>9</v>
      </c>
      <c r="G623" s="17"/>
      <c r="H623" s="35"/>
    </row>
    <row r="624" spans="1:8" s="20" customFormat="1" ht="14.15" customHeight="1">
      <c r="A624" s="66">
        <f t="shared" ref="A624:A641" si="227">+IF(C624&gt;0,B623+1,"")</f>
        <v>45476</v>
      </c>
      <c r="B624" s="66">
        <f t="shared" si="224"/>
        <v>45482</v>
      </c>
      <c r="C624" s="26">
        <v>2.5105400000000002</v>
      </c>
      <c r="D624" s="7">
        <f t="shared" si="225"/>
        <v>0.47700260000000005</v>
      </c>
      <c r="E624" s="65">
        <f t="shared" si="226"/>
        <v>254.22</v>
      </c>
      <c r="F624" s="8" t="s">
        <v>9</v>
      </c>
      <c r="G624" s="17"/>
      <c r="H624" s="35"/>
    </row>
    <row r="625" spans="1:8" s="20" customFormat="1" ht="14.15" customHeight="1">
      <c r="A625" s="66">
        <f t="shared" si="227"/>
        <v>45483</v>
      </c>
      <c r="B625" s="66">
        <f t="shared" ref="B625:B641" si="228">+IF(C625&gt;0,A625+6,"")</f>
        <v>45489</v>
      </c>
      <c r="C625" s="26">
        <v>2.6060699999999999</v>
      </c>
      <c r="D625" s="7">
        <f t="shared" si="225"/>
        <v>0.49515329999999996</v>
      </c>
      <c r="E625" s="65">
        <f t="shared" si="226"/>
        <v>254.22</v>
      </c>
      <c r="F625" s="8" t="s">
        <v>9</v>
      </c>
      <c r="G625" s="17"/>
      <c r="H625" s="35"/>
    </row>
    <row r="626" spans="1:8" s="20" customFormat="1" ht="14.15" customHeight="1">
      <c r="A626" s="66">
        <f t="shared" si="227"/>
        <v>45490</v>
      </c>
      <c r="B626" s="66">
        <f t="shared" si="228"/>
        <v>45496</v>
      </c>
      <c r="C626" s="26">
        <v>2.5055800000000001</v>
      </c>
      <c r="D626" s="7">
        <f t="shared" si="225"/>
        <v>0.47606020000000004</v>
      </c>
      <c r="E626" s="65">
        <f t="shared" si="226"/>
        <v>254.22</v>
      </c>
      <c r="F626" s="8" t="s">
        <v>9</v>
      </c>
      <c r="G626" s="17"/>
      <c r="H626" s="35"/>
    </row>
    <row r="627" spans="1:8" s="20" customFormat="1" ht="14.15" customHeight="1">
      <c r="A627" s="66">
        <f t="shared" si="227"/>
        <v>45497</v>
      </c>
      <c r="B627" s="66">
        <f t="shared" si="228"/>
        <v>45503</v>
      </c>
      <c r="C627" s="26">
        <v>2.4542600000000001</v>
      </c>
      <c r="D627" s="7">
        <f t="shared" ref="D627:D641" si="229">+IF(C627="","",C627*19%)</f>
        <v>0.46630940000000004</v>
      </c>
      <c r="E627" s="65">
        <f t="shared" ref="E627:E641" si="230">+IF(D627="","",254.22)</f>
        <v>254.22</v>
      </c>
      <c r="F627" s="8" t="s">
        <v>9</v>
      </c>
      <c r="G627" s="17"/>
      <c r="H627" s="35"/>
    </row>
    <row r="628" spans="1:8" s="20" customFormat="1" ht="14.15" customHeight="1">
      <c r="A628" s="66">
        <f t="shared" si="227"/>
        <v>45504</v>
      </c>
      <c r="B628" s="66">
        <f t="shared" si="228"/>
        <v>45510</v>
      </c>
      <c r="C628" s="26">
        <v>2.39832</v>
      </c>
      <c r="D628" s="7">
        <f t="shared" si="229"/>
        <v>0.4556808</v>
      </c>
      <c r="E628" s="65">
        <f t="shared" si="230"/>
        <v>254.22</v>
      </c>
      <c r="F628" s="8" t="s">
        <v>9</v>
      </c>
      <c r="G628" s="17"/>
      <c r="H628" s="35"/>
    </row>
    <row r="629" spans="1:8" s="20" customFormat="1" ht="14.15" customHeight="1">
      <c r="A629" s="66">
        <f t="shared" si="227"/>
        <v>45511</v>
      </c>
      <c r="B629" s="66">
        <f t="shared" si="228"/>
        <v>45517</v>
      </c>
      <c r="C629" s="26">
        <v>2.2825799999999998</v>
      </c>
      <c r="D629" s="7">
        <f t="shared" si="229"/>
        <v>0.43369019999999997</v>
      </c>
      <c r="E629" s="65">
        <f t="shared" si="230"/>
        <v>254.22</v>
      </c>
      <c r="F629" s="8" t="s">
        <v>9</v>
      </c>
      <c r="G629" s="17"/>
      <c r="H629" s="35"/>
    </row>
    <row r="630" spans="1:8" s="20" customFormat="1" ht="14.15" customHeight="1">
      <c r="A630" s="66">
        <f t="shared" si="227"/>
        <v>45518</v>
      </c>
      <c r="B630" s="66">
        <f t="shared" si="228"/>
        <v>45524</v>
      </c>
      <c r="C630" s="26">
        <v>2.2229999999999999</v>
      </c>
      <c r="D630" s="7">
        <f t="shared" si="229"/>
        <v>0.42236999999999997</v>
      </c>
      <c r="E630" s="65">
        <f t="shared" si="230"/>
        <v>254.22</v>
      </c>
      <c r="F630" s="8" t="s">
        <v>9</v>
      </c>
      <c r="G630" s="17"/>
      <c r="H630" s="35"/>
    </row>
    <row r="631" spans="1:8" s="20" customFormat="1" ht="14.15" customHeight="1">
      <c r="A631" s="66">
        <f t="shared" si="227"/>
        <v>45525</v>
      </c>
      <c r="B631" s="66">
        <f t="shared" si="228"/>
        <v>45531</v>
      </c>
      <c r="C631" s="26">
        <v>2.2515999999999998</v>
      </c>
      <c r="D631" s="7">
        <f t="shared" si="229"/>
        <v>0.42780399999999996</v>
      </c>
      <c r="E631" s="65">
        <f t="shared" si="230"/>
        <v>254.22</v>
      </c>
      <c r="F631" s="8" t="s">
        <v>9</v>
      </c>
      <c r="G631" s="17"/>
      <c r="H631" s="35"/>
    </row>
    <row r="632" spans="1:8" s="20" customFormat="1" ht="14.15" customHeight="1">
      <c r="A632" s="66">
        <f t="shared" si="227"/>
        <v>45532</v>
      </c>
      <c r="B632" s="66">
        <f t="shared" si="228"/>
        <v>45538</v>
      </c>
      <c r="C632" s="26">
        <v>2.1459999999999999</v>
      </c>
      <c r="D632" s="7">
        <f t="shared" si="229"/>
        <v>0.40773999999999999</v>
      </c>
      <c r="E632" s="65">
        <f t="shared" si="230"/>
        <v>254.22</v>
      </c>
      <c r="F632" s="8" t="s">
        <v>9</v>
      </c>
      <c r="G632" s="17"/>
      <c r="H632" s="35"/>
    </row>
    <row r="633" spans="1:8" s="20" customFormat="1" ht="14.15" customHeight="1">
      <c r="A633" s="66">
        <f t="shared" ref="A633" si="231">+IF(C633&gt;0,B632+1,"")</f>
        <v>45539</v>
      </c>
      <c r="B633" s="66">
        <f t="shared" ref="B633" si="232">+IF(C633&gt;0,A633+6,"")</f>
        <v>45545</v>
      </c>
      <c r="C633" s="26">
        <v>2.16316</v>
      </c>
      <c r="D633" s="7">
        <f t="shared" si="229"/>
        <v>0.41100039999999999</v>
      </c>
      <c r="E633" s="65">
        <f t="shared" si="230"/>
        <v>254.22</v>
      </c>
      <c r="F633" s="8" t="s">
        <v>9</v>
      </c>
      <c r="G633" s="17"/>
      <c r="H633" s="35"/>
    </row>
    <row r="634" spans="1:8" s="20" customFormat="1" ht="14.15" customHeight="1">
      <c r="A634" s="66">
        <f t="shared" si="227"/>
        <v>45546</v>
      </c>
      <c r="B634" s="66">
        <f t="shared" si="228"/>
        <v>45552</v>
      </c>
      <c r="C634" s="26">
        <v>2.0399799999999999</v>
      </c>
      <c r="D634" s="7">
        <f t="shared" si="229"/>
        <v>0.3875962</v>
      </c>
      <c r="E634" s="65">
        <f t="shared" si="230"/>
        <v>254.22</v>
      </c>
      <c r="F634" s="8" t="s">
        <v>9</v>
      </c>
      <c r="G634" s="17"/>
      <c r="H634" s="35"/>
    </row>
    <row r="635" spans="1:8" s="20" customFormat="1" ht="14.15" customHeight="1">
      <c r="A635" s="66">
        <f t="shared" si="227"/>
        <v>45553</v>
      </c>
      <c r="B635" s="66">
        <f t="shared" si="228"/>
        <v>45559</v>
      </c>
      <c r="C635" s="26">
        <v>1.96444</v>
      </c>
      <c r="D635" s="7">
        <f t="shared" si="229"/>
        <v>0.37324360000000001</v>
      </c>
      <c r="E635" s="65">
        <f t="shared" si="230"/>
        <v>254.22</v>
      </c>
      <c r="F635" s="8" t="s">
        <v>9</v>
      </c>
      <c r="G635" s="17"/>
      <c r="H635" s="35"/>
    </row>
    <row r="636" spans="1:8" s="20" customFormat="1" ht="14.15" customHeight="1">
      <c r="A636" s="66">
        <f t="shared" si="227"/>
        <v>45560</v>
      </c>
      <c r="B636" s="66">
        <f t="shared" si="228"/>
        <v>45566</v>
      </c>
      <c r="C636" s="26">
        <v>2.0044</v>
      </c>
      <c r="D636" s="7">
        <f t="shared" si="229"/>
        <v>0.38083600000000001</v>
      </c>
      <c r="E636" s="65">
        <f t="shared" si="230"/>
        <v>254.22</v>
      </c>
      <c r="F636" s="8" t="s">
        <v>9</v>
      </c>
      <c r="G636" s="17"/>
      <c r="H636" s="35"/>
    </row>
    <row r="637" spans="1:8" s="20" customFormat="1" ht="14.15" customHeight="1">
      <c r="A637" s="66">
        <f t="shared" si="227"/>
        <v>45567</v>
      </c>
      <c r="B637" s="66">
        <f t="shared" si="228"/>
        <v>45573</v>
      </c>
      <c r="C637" s="26">
        <v>2.0591599999999999</v>
      </c>
      <c r="D637" s="7">
        <f t="shared" si="229"/>
        <v>0.39124039999999999</v>
      </c>
      <c r="E637" s="65">
        <f t="shared" si="230"/>
        <v>254.22</v>
      </c>
      <c r="F637" s="8" t="s">
        <v>9</v>
      </c>
      <c r="G637" s="17"/>
      <c r="H637" s="35"/>
    </row>
    <row r="638" spans="1:8" s="20" customFormat="1" ht="14.15" customHeight="1">
      <c r="A638" s="66">
        <f t="shared" si="227"/>
        <v>45574</v>
      </c>
      <c r="B638" s="66">
        <f t="shared" si="228"/>
        <v>45580</v>
      </c>
      <c r="C638" s="26">
        <v>2.0930200000000001</v>
      </c>
      <c r="D638" s="7">
        <f t="shared" si="229"/>
        <v>0.39767380000000002</v>
      </c>
      <c r="E638" s="65">
        <f t="shared" si="230"/>
        <v>254.22</v>
      </c>
      <c r="F638" s="8" t="s">
        <v>9</v>
      </c>
      <c r="G638" s="17"/>
      <c r="H638" s="35"/>
    </row>
    <row r="639" spans="1:8" s="20" customFormat="1" ht="14.15" customHeight="1">
      <c r="A639" s="66">
        <f t="shared" si="227"/>
        <v>45581</v>
      </c>
      <c r="B639" s="66">
        <f t="shared" si="228"/>
        <v>45587</v>
      </c>
      <c r="C639" s="26">
        <v>2.2075200000000001</v>
      </c>
      <c r="D639" s="7">
        <f t="shared" si="229"/>
        <v>0.41942880000000005</v>
      </c>
      <c r="E639" s="65">
        <f t="shared" si="230"/>
        <v>254.22</v>
      </c>
      <c r="F639" s="8" t="s">
        <v>9</v>
      </c>
      <c r="G639" s="17"/>
      <c r="H639" s="35"/>
    </row>
    <row r="640" spans="1:8" s="20" customFormat="1" ht="14.15" customHeight="1">
      <c r="A640" s="66">
        <f t="shared" si="227"/>
        <v>45588</v>
      </c>
      <c r="B640" s="66">
        <f t="shared" si="228"/>
        <v>45594</v>
      </c>
      <c r="C640" s="26">
        <v>2.0780599999999998</v>
      </c>
      <c r="D640" s="7">
        <f t="shared" si="229"/>
        <v>0.39483139999999994</v>
      </c>
      <c r="E640" s="65">
        <f t="shared" si="230"/>
        <v>254.22</v>
      </c>
      <c r="F640" s="8" t="s">
        <v>9</v>
      </c>
      <c r="G640" s="17"/>
      <c r="H640" s="35"/>
    </row>
    <row r="641" spans="1:8" s="20" customFormat="1" ht="14.15" customHeight="1">
      <c r="A641" s="66">
        <f t="shared" si="227"/>
        <v>45595</v>
      </c>
      <c r="B641" s="66">
        <f t="shared" si="228"/>
        <v>45601</v>
      </c>
      <c r="C641" s="26">
        <v>2.0741999999999998</v>
      </c>
      <c r="D641" s="7">
        <f t="shared" si="229"/>
        <v>0.39409799999999995</v>
      </c>
      <c r="E641" s="65">
        <f t="shared" si="230"/>
        <v>254.22</v>
      </c>
      <c r="F641" s="8" t="s">
        <v>9</v>
      </c>
      <c r="G641" s="17"/>
      <c r="H641" s="35"/>
    </row>
    <row r="642" spans="1:8" s="20" customFormat="1" ht="14.15" customHeight="1">
      <c r="A642" s="66">
        <f t="shared" ref="A642" si="233">+IF(C642&gt;0,B641+1,"")</f>
        <v>45602</v>
      </c>
      <c r="B642" s="66">
        <f t="shared" ref="B642:B643" si="234">+IF(C642&gt;0,A642+6,"")</f>
        <v>45608</v>
      </c>
      <c r="C642" s="26">
        <v>2.0481600000000002</v>
      </c>
      <c r="D642" s="7">
        <f t="shared" ref="D642:D643" si="235">+IF(C642="","",C642*19%)</f>
        <v>0.38915040000000006</v>
      </c>
      <c r="E642" s="65">
        <f t="shared" ref="E642:E643" si="236">+IF(D642="","",254.22)</f>
        <v>254.22</v>
      </c>
      <c r="F642" s="8" t="s">
        <v>9</v>
      </c>
      <c r="G642" s="66"/>
      <c r="H642" s="35"/>
    </row>
    <row r="643" spans="1:8" s="20" customFormat="1" ht="14.15" customHeight="1">
      <c r="A643" s="66">
        <f t="shared" ref="A643:A648" si="237">+IF(C643&gt;0,B642+1,"")</f>
        <v>45609</v>
      </c>
      <c r="B643" s="66">
        <f t="shared" si="234"/>
        <v>45615</v>
      </c>
      <c r="C643" s="26">
        <v>2.1269200000000001</v>
      </c>
      <c r="D643" s="7">
        <f t="shared" si="235"/>
        <v>0.40411480000000005</v>
      </c>
      <c r="E643" s="65">
        <f t="shared" si="236"/>
        <v>254.22</v>
      </c>
      <c r="F643" s="8" t="s">
        <v>9</v>
      </c>
      <c r="G643" s="67"/>
      <c r="H643" s="35"/>
    </row>
    <row r="644" spans="1:8" s="20" customFormat="1" ht="14.15" customHeight="1">
      <c r="A644" s="66">
        <f t="shared" si="237"/>
        <v>45616</v>
      </c>
      <c r="B644" s="66">
        <f t="shared" ref="B644" si="238">+IF(C644&gt;0,A644+6,"")</f>
        <v>45622</v>
      </c>
      <c r="C644" s="26">
        <v>2.0584799999999999</v>
      </c>
      <c r="D644" s="7">
        <f t="shared" ref="D644" si="239">+IF(C644="","",C644*19%)</f>
        <v>0.39111119999999999</v>
      </c>
      <c r="E644" s="65">
        <f t="shared" ref="E644" si="240">+IF(D644="","",254.22)</f>
        <v>254.22</v>
      </c>
      <c r="F644" s="8" t="s">
        <v>9</v>
      </c>
      <c r="G644" s="67"/>
      <c r="H644" s="35"/>
    </row>
    <row r="645" spans="1:8" s="20" customFormat="1" ht="14.15" customHeight="1">
      <c r="A645" s="66">
        <f t="shared" si="237"/>
        <v>45623</v>
      </c>
      <c r="B645" s="66">
        <f t="shared" ref="B645" si="241">+IF(C645&gt;0,A645+6,"")</f>
        <v>45629</v>
      </c>
      <c r="C645" s="26">
        <v>2.1116999999999999</v>
      </c>
      <c r="D645" s="7">
        <f t="shared" ref="D645" si="242">+IF(C645="","",C645*19%)</f>
        <v>0.401223</v>
      </c>
      <c r="E645" s="65">
        <f t="shared" ref="E645" si="243">+IF(D645="","",254.22)</f>
        <v>254.22</v>
      </c>
      <c r="F645" s="8" t="s">
        <v>9</v>
      </c>
      <c r="G645" s="67"/>
      <c r="H645" s="35"/>
    </row>
    <row r="646" spans="1:8" s="20" customFormat="1" ht="14.15" customHeight="1">
      <c r="A646" s="66">
        <f t="shared" si="237"/>
        <v>45630</v>
      </c>
      <c r="B646" s="66">
        <f t="shared" ref="B646" si="244">+IF(C646&gt;0,A646+6,"")</f>
        <v>45636</v>
      </c>
      <c r="C646" s="26">
        <v>2.11557</v>
      </c>
      <c r="D646" s="7">
        <f t="shared" ref="D646" si="245">+IF(C646="","",C646*19%)</f>
        <v>0.40195829999999999</v>
      </c>
      <c r="E646" s="65">
        <f t="shared" ref="E646" si="246">+IF(D646="","",254.22)</f>
        <v>254.22</v>
      </c>
      <c r="F646" s="8" t="s">
        <v>9</v>
      </c>
      <c r="G646" s="67"/>
      <c r="H646" s="35"/>
    </row>
    <row r="647" spans="1:8" s="20" customFormat="1" ht="14.15" customHeight="1">
      <c r="A647" s="66">
        <f t="shared" si="237"/>
        <v>45637</v>
      </c>
      <c r="B647" s="66">
        <f t="shared" ref="B647" si="247">+IF(C647&gt;0,A647+6,"")</f>
        <v>45643</v>
      </c>
      <c r="C647" s="26">
        <v>2.0565199999999999</v>
      </c>
      <c r="D647" s="7">
        <f t="shared" ref="D647" si="248">+IF(C647="","",C647*19%)</f>
        <v>0.3907388</v>
      </c>
      <c r="E647" s="65">
        <f t="shared" ref="E647" si="249">+IF(D647="","",254.22)</f>
        <v>254.22</v>
      </c>
      <c r="F647" s="8" t="s">
        <v>9</v>
      </c>
      <c r="G647" s="67"/>
      <c r="H647" s="35"/>
    </row>
    <row r="648" spans="1:8" s="20" customFormat="1" ht="14.15" customHeight="1">
      <c r="A648" s="66">
        <f t="shared" si="237"/>
        <v>45644</v>
      </c>
      <c r="B648" s="66">
        <f t="shared" ref="B648" si="250">+IF(C648&gt;0,A648+6,"")</f>
        <v>45650</v>
      </c>
      <c r="C648" s="26">
        <v>2.1423999999999999</v>
      </c>
      <c r="D648" s="7">
        <f t="shared" ref="D648" si="251">+IF(C648="","",C648*19%)</f>
        <v>0.40705599999999997</v>
      </c>
      <c r="E648" s="65">
        <f t="shared" ref="E648" si="252">+IF(D648="","",254.22)</f>
        <v>254.22</v>
      </c>
      <c r="F648" s="8" t="s">
        <v>9</v>
      </c>
      <c r="G648" s="67"/>
      <c r="H648" s="35"/>
    </row>
    <row r="649" spans="1:8" s="20" customFormat="1" ht="14.15" customHeight="1">
      <c r="A649" s="66">
        <f t="shared" ref="A649" si="253">+IF(C649&gt;0,B648+1,"")</f>
        <v>45651</v>
      </c>
      <c r="B649" s="66">
        <f t="shared" ref="B649" si="254">+IF(C649&gt;0,A649+6,"")</f>
        <v>45657</v>
      </c>
      <c r="C649" s="26">
        <v>2.1619799999999998</v>
      </c>
      <c r="D649" s="7">
        <f t="shared" ref="D649" si="255">+IF(C649="","",C649*19%)</f>
        <v>0.41077619999999998</v>
      </c>
      <c r="E649" s="65">
        <f t="shared" ref="E649" si="256">+IF(D649="","",254.22)</f>
        <v>254.22</v>
      </c>
      <c r="F649" s="8" t="s">
        <v>9</v>
      </c>
      <c r="G649" s="67"/>
      <c r="H649" s="35"/>
    </row>
    <row r="650" spans="1:8" s="20" customFormat="1" ht="14.15" customHeight="1">
      <c r="A650" s="68">
        <f t="shared" ref="A650:A661" si="257">+IF(C650&gt;0,B649+1,"")</f>
        <v>45658</v>
      </c>
      <c r="B650" s="68">
        <f t="shared" ref="B650:B661" si="258">+IF(C650&gt;0,A650+6,"")</f>
        <v>45664</v>
      </c>
      <c r="C650" s="69">
        <v>2.1562800000000002</v>
      </c>
      <c r="D650" s="70">
        <f t="shared" ref="D650:D663" si="259">+IF(C650="","",C650*19%)</f>
        <v>0.40969320000000004</v>
      </c>
      <c r="E650" s="71">
        <f t="shared" ref="E650:E654" si="260">+IF(D650="","",254.22)</f>
        <v>254.22</v>
      </c>
      <c r="F650" s="72" t="s">
        <v>9</v>
      </c>
      <c r="G650" s="67"/>
      <c r="H650" s="35"/>
    </row>
    <row r="651" spans="1:8" s="20" customFormat="1" ht="14.15" customHeight="1">
      <c r="A651" s="68">
        <f t="shared" si="257"/>
        <v>45665</v>
      </c>
      <c r="B651" s="68">
        <f t="shared" si="258"/>
        <v>45671</v>
      </c>
      <c r="C651" s="26">
        <v>2.2911000000000001</v>
      </c>
      <c r="D651" s="7">
        <f t="shared" si="259"/>
        <v>0.43530900000000006</v>
      </c>
      <c r="E651" s="65">
        <f t="shared" si="260"/>
        <v>254.22</v>
      </c>
      <c r="F651" s="8" t="s">
        <v>9</v>
      </c>
      <c r="G651" s="66"/>
      <c r="H651" s="35"/>
    </row>
    <row r="652" spans="1:8" s="20" customFormat="1" ht="14.15" customHeight="1">
      <c r="A652" s="68">
        <f t="shared" si="257"/>
        <v>45672</v>
      </c>
      <c r="B652" s="68">
        <f t="shared" si="258"/>
        <v>45678</v>
      </c>
      <c r="C652" s="26">
        <v>2.32382</v>
      </c>
      <c r="D652" s="7">
        <f t="shared" si="259"/>
        <v>0.44152580000000002</v>
      </c>
      <c r="E652" s="65">
        <f t="shared" si="260"/>
        <v>254.22</v>
      </c>
      <c r="F652" s="8" t="s">
        <v>9</v>
      </c>
      <c r="G652" s="66"/>
      <c r="H652" s="35"/>
    </row>
    <row r="653" spans="1:8" s="20" customFormat="1" ht="14.15" customHeight="1">
      <c r="A653" s="68">
        <f t="shared" si="257"/>
        <v>45679</v>
      </c>
      <c r="B653" s="68">
        <f t="shared" si="258"/>
        <v>45685</v>
      </c>
      <c r="C653" s="26">
        <v>2.4331800000000001</v>
      </c>
      <c r="D653" s="7">
        <f t="shared" si="259"/>
        <v>0.46230420000000005</v>
      </c>
      <c r="E653" s="65">
        <f t="shared" si="260"/>
        <v>254.22</v>
      </c>
      <c r="F653" s="8" t="s">
        <v>9</v>
      </c>
      <c r="G653" s="66"/>
      <c r="H653" s="35"/>
    </row>
    <row r="654" spans="1:8" s="20" customFormat="1" ht="14.15" customHeight="1">
      <c r="A654" s="68">
        <f t="shared" si="257"/>
        <v>45686</v>
      </c>
      <c r="B654" s="68">
        <f>+IF(C654&gt;0,A654+2,"")</f>
        <v>45688</v>
      </c>
      <c r="C654" s="26">
        <v>2.3749500000000001</v>
      </c>
      <c r="D654" s="7">
        <f t="shared" si="259"/>
        <v>0.45124050000000004</v>
      </c>
      <c r="E654" s="65">
        <f t="shared" si="260"/>
        <v>254.22</v>
      </c>
      <c r="F654" s="8" t="s">
        <v>9</v>
      </c>
      <c r="G654" s="66"/>
      <c r="H654" s="35"/>
    </row>
    <row r="655" spans="1:8" s="20" customFormat="1" ht="14.15" customHeight="1">
      <c r="A655" s="68">
        <f>+B654+1</f>
        <v>45689</v>
      </c>
      <c r="B655" s="68">
        <f>+A655+3</f>
        <v>45692</v>
      </c>
      <c r="C655" s="26">
        <v>2.3749500000000001</v>
      </c>
      <c r="D655" s="7">
        <f t="shared" si="259"/>
        <v>0.45124050000000004</v>
      </c>
      <c r="E655" s="65">
        <f>+IF(D655="","",269.9822)</f>
        <v>269.98219999999998</v>
      </c>
      <c r="F655" s="8" t="s">
        <v>9</v>
      </c>
      <c r="G655" s="66"/>
      <c r="H655" s="35"/>
    </row>
    <row r="656" spans="1:8" s="20" customFormat="1" ht="14.15" customHeight="1">
      <c r="A656" s="68">
        <f>+IF(C656&gt;0,B655+1,"")</f>
        <v>45693</v>
      </c>
      <c r="B656" s="68">
        <f t="shared" si="258"/>
        <v>45699</v>
      </c>
      <c r="C656" s="26">
        <v>2.3100399999999999</v>
      </c>
      <c r="D656" s="7">
        <f t="shared" si="259"/>
        <v>0.43890759999999995</v>
      </c>
      <c r="E656" s="65">
        <f t="shared" ref="E656:E663" si="261">+IF(D656="","",269.9822)</f>
        <v>269.98219999999998</v>
      </c>
      <c r="F656" s="8" t="s">
        <v>9</v>
      </c>
      <c r="G656" s="66"/>
      <c r="H656" s="35"/>
    </row>
    <row r="657" spans="1:8" s="20" customFormat="1" ht="14.15" customHeight="1">
      <c r="A657" s="68">
        <f>+IF(C657&gt;0,B656+1,"")</f>
        <v>45700</v>
      </c>
      <c r="B657" s="68">
        <f t="shared" si="258"/>
        <v>45706</v>
      </c>
      <c r="C657" s="26">
        <v>2.33318</v>
      </c>
      <c r="D657" s="7">
        <f t="shared" si="259"/>
        <v>0.44330420000000004</v>
      </c>
      <c r="E657" s="65">
        <f t="shared" si="261"/>
        <v>269.98219999999998</v>
      </c>
      <c r="F657" s="8" t="s">
        <v>9</v>
      </c>
      <c r="G657" s="66"/>
      <c r="H657" s="35"/>
    </row>
    <row r="658" spans="1:8" s="20" customFormat="1" ht="14.15" customHeight="1">
      <c r="A658" s="68">
        <f t="shared" si="257"/>
        <v>45707</v>
      </c>
      <c r="B658" s="68">
        <f t="shared" si="258"/>
        <v>45713</v>
      </c>
      <c r="C658" s="26">
        <v>2.3275999999999999</v>
      </c>
      <c r="D658" s="7">
        <f t="shared" si="259"/>
        <v>0.44224399999999997</v>
      </c>
      <c r="E658" s="65">
        <f t="shared" si="261"/>
        <v>269.98219999999998</v>
      </c>
      <c r="F658" s="8" t="s">
        <v>9</v>
      </c>
      <c r="G658" s="66"/>
      <c r="H658" s="35"/>
    </row>
    <row r="659" spans="1:8" s="20" customFormat="1" ht="14.15" customHeight="1">
      <c r="A659" s="68">
        <f t="shared" si="257"/>
        <v>45714</v>
      </c>
      <c r="B659" s="68">
        <f t="shared" si="258"/>
        <v>45720</v>
      </c>
      <c r="C659" s="26">
        <v>2.2775300000000001</v>
      </c>
      <c r="D659" s="7">
        <f t="shared" si="259"/>
        <v>0.43273070000000002</v>
      </c>
      <c r="E659" s="65">
        <f t="shared" si="261"/>
        <v>269.98219999999998</v>
      </c>
      <c r="F659" s="8" t="s">
        <v>9</v>
      </c>
      <c r="G659" s="66"/>
      <c r="H659" s="35"/>
    </row>
    <row r="660" spans="1:8" s="20" customFormat="1" ht="14.15" customHeight="1">
      <c r="A660" s="68">
        <f t="shared" si="257"/>
        <v>45721</v>
      </c>
      <c r="B660" s="68">
        <f t="shared" si="258"/>
        <v>45727</v>
      </c>
      <c r="C660" s="26">
        <v>2.1937000000000002</v>
      </c>
      <c r="D660" s="7">
        <f t="shared" si="259"/>
        <v>0.41680300000000003</v>
      </c>
      <c r="E660" s="65">
        <f t="shared" si="261"/>
        <v>269.98219999999998</v>
      </c>
      <c r="F660" s="8" t="s">
        <v>9</v>
      </c>
      <c r="G660" s="66"/>
      <c r="H660" s="35"/>
    </row>
    <row r="661" spans="1:8" s="20" customFormat="1" ht="14.15" customHeight="1">
      <c r="A661" s="68">
        <f t="shared" si="257"/>
        <v>45728</v>
      </c>
      <c r="B661" s="68">
        <f t="shared" si="258"/>
        <v>45734</v>
      </c>
      <c r="C661" s="26">
        <v>2.1323400000000001</v>
      </c>
      <c r="D661" s="7">
        <f t="shared" si="259"/>
        <v>0.40514460000000002</v>
      </c>
      <c r="E661" s="65">
        <f t="shared" si="261"/>
        <v>269.98219999999998</v>
      </c>
      <c r="F661" s="8" t="s">
        <v>9</v>
      </c>
      <c r="G661" s="66"/>
      <c r="H661" s="35"/>
    </row>
    <row r="662" spans="1:8" s="20" customFormat="1" ht="14.15" customHeight="1">
      <c r="A662" s="68">
        <f t="shared" ref="A662:A667" si="262">+IF(C662&gt;0,B661+1,"")</f>
        <v>45735</v>
      </c>
      <c r="B662" s="68">
        <f t="shared" ref="B662:B667" si="263">+IF(C662&gt;0,A662+6,"")</f>
        <v>45741</v>
      </c>
      <c r="C662" s="26">
        <v>2.0674600000000001</v>
      </c>
      <c r="D662" s="7">
        <f t="shared" si="259"/>
        <v>0.39281740000000004</v>
      </c>
      <c r="E662" s="65">
        <f t="shared" si="261"/>
        <v>269.98219999999998</v>
      </c>
      <c r="F662" s="8" t="s">
        <v>9</v>
      </c>
      <c r="G662" s="66"/>
      <c r="H662" s="35"/>
    </row>
    <row r="663" spans="1:8" s="20" customFormat="1" ht="14.15" customHeight="1">
      <c r="A663" s="66">
        <f t="shared" si="262"/>
        <v>45742</v>
      </c>
      <c r="B663" s="66">
        <f t="shared" si="263"/>
        <v>45748</v>
      </c>
      <c r="C663" s="26">
        <v>2.11808</v>
      </c>
      <c r="D663" s="7">
        <f t="shared" si="259"/>
        <v>0.40243519999999999</v>
      </c>
      <c r="E663" s="65">
        <f t="shared" si="261"/>
        <v>269.98219999999998</v>
      </c>
      <c r="F663" s="8" t="s">
        <v>9</v>
      </c>
      <c r="G663" s="67"/>
      <c r="H663" s="35"/>
    </row>
    <row r="664" spans="1:8" s="20" customFormat="1" ht="14.15" customHeight="1">
      <c r="A664" s="68">
        <f t="shared" si="262"/>
        <v>45749</v>
      </c>
      <c r="B664" s="68">
        <f t="shared" si="263"/>
        <v>45755</v>
      </c>
      <c r="C664" s="26">
        <v>2.1955399999999998</v>
      </c>
      <c r="D664" s="7">
        <f t="shared" ref="D664" si="264">+IF(C664="","",C664*19%)</f>
        <v>0.41715259999999998</v>
      </c>
      <c r="E664" s="65">
        <f t="shared" ref="E664" si="265">+IF(D664="","",269.9822)</f>
        <v>269.98219999999998</v>
      </c>
      <c r="F664" s="8" t="s">
        <v>9</v>
      </c>
      <c r="G664" s="67"/>
      <c r="H664" s="35"/>
    </row>
    <row r="665" spans="1:8" s="20" customFormat="1" ht="14.15" customHeight="1">
      <c r="A665" s="68">
        <f t="shared" si="262"/>
        <v>45756</v>
      </c>
      <c r="B665" s="68">
        <f t="shared" si="263"/>
        <v>45762</v>
      </c>
      <c r="C665" s="26">
        <v>2.2067199999999998</v>
      </c>
      <c r="D665" s="7">
        <f t="shared" ref="D665:D668" si="266">+IF(C665="","",C665*19%)</f>
        <v>0.41927679999999995</v>
      </c>
      <c r="E665" s="65">
        <f t="shared" ref="E665:E668" si="267">+IF(D665="","",269.9822)</f>
        <v>269.98219999999998</v>
      </c>
      <c r="F665" s="8" t="s">
        <v>9</v>
      </c>
      <c r="G665" s="67"/>
      <c r="H665" s="35"/>
    </row>
    <row r="666" spans="1:8" s="20" customFormat="1" ht="14.15" customHeight="1">
      <c r="A666" s="68">
        <f t="shared" si="262"/>
        <v>45763</v>
      </c>
      <c r="B666" s="68">
        <f t="shared" si="263"/>
        <v>45769</v>
      </c>
      <c r="C666" s="26">
        <v>2.0025400000000002</v>
      </c>
      <c r="D666" s="7">
        <f t="shared" si="266"/>
        <v>0.38048260000000006</v>
      </c>
      <c r="E666" s="65">
        <f t="shared" si="267"/>
        <v>269.98219999999998</v>
      </c>
      <c r="F666" s="8" t="s">
        <v>9</v>
      </c>
      <c r="G666" s="67"/>
      <c r="H666" s="35"/>
    </row>
    <row r="667" spans="1:8" s="20" customFormat="1" ht="14.15" customHeight="1">
      <c r="A667" s="66">
        <f t="shared" si="262"/>
        <v>45770</v>
      </c>
      <c r="B667" s="66">
        <f t="shared" si="263"/>
        <v>45776</v>
      </c>
      <c r="C667" s="26">
        <v>2.0358299999999998</v>
      </c>
      <c r="D667" s="7">
        <f t="shared" si="266"/>
        <v>0.38680769999999998</v>
      </c>
      <c r="E667" s="65">
        <f t="shared" si="267"/>
        <v>269.98219999999998</v>
      </c>
      <c r="F667" s="8" t="s">
        <v>9</v>
      </c>
      <c r="G667" s="67"/>
      <c r="H667" s="35"/>
    </row>
    <row r="668" spans="1:8" s="20" customFormat="1" ht="14.15" customHeight="1">
      <c r="A668" s="66">
        <f>+IF(C668&gt;0,B667+1,"")</f>
        <v>45777</v>
      </c>
      <c r="B668" s="66">
        <f>+IF(C668&gt;0,A668+6,"")</f>
        <v>45783</v>
      </c>
      <c r="C668" s="26">
        <v>2.0253399999999999</v>
      </c>
      <c r="D668" s="7">
        <f t="shared" si="266"/>
        <v>0.38481460000000001</v>
      </c>
      <c r="E668" s="65">
        <f t="shared" si="267"/>
        <v>269.98219999999998</v>
      </c>
      <c r="F668" s="8" t="s">
        <v>9</v>
      </c>
      <c r="G668" s="67"/>
      <c r="H668" s="35"/>
    </row>
    <row r="669" spans="1:8" s="20" customFormat="1" ht="14.15" customHeight="1">
      <c r="A669" s="66">
        <f>+IF(C669&gt;0,B668+1,"")</f>
        <v>45784</v>
      </c>
      <c r="B669" s="66">
        <f t="shared" ref="B669" si="268">+IF(C669&gt;0,A669+6,"")</f>
        <v>45790</v>
      </c>
      <c r="C669" s="26">
        <v>1.95486</v>
      </c>
      <c r="D669" s="7">
        <f t="shared" ref="D669" si="269">+IF(C669="","",C669*19%)</f>
        <v>0.37142340000000001</v>
      </c>
      <c r="E669" s="65">
        <f t="shared" ref="E669" si="270">+IF(D669="","",269.9822)</f>
        <v>269.98219999999998</v>
      </c>
      <c r="F669" s="8" t="s">
        <v>9</v>
      </c>
      <c r="G669" s="67"/>
      <c r="H669" s="35"/>
    </row>
    <row r="670" spans="1:8" s="20" customFormat="1" ht="14.15" customHeight="1">
      <c r="A670" s="66" t="str">
        <f t="shared" ref="A670:A675" si="271">+IF(C670&gt;0,B669+1,"")</f>
        <v/>
      </c>
      <c r="B670" s="66" t="str">
        <f t="shared" ref="B670:B675" si="272">+IF(C670&gt;0,A670+6,"")</f>
        <v/>
      </c>
      <c r="C670" s="29"/>
      <c r="D670" s="17"/>
      <c r="E670" s="75"/>
      <c r="F670" s="37"/>
      <c r="G670" s="67"/>
      <c r="H670" s="35"/>
    </row>
    <row r="671" spans="1:8" s="20" customFormat="1" ht="14.15" customHeight="1">
      <c r="A671" s="66" t="str">
        <f t="shared" si="271"/>
        <v/>
      </c>
      <c r="B671" s="66" t="str">
        <f t="shared" si="272"/>
        <v/>
      </c>
      <c r="C671" s="29"/>
      <c r="D671" s="17"/>
      <c r="E671" s="75"/>
      <c r="F671" s="37"/>
      <c r="G671" s="67"/>
      <c r="H671" s="35"/>
    </row>
    <row r="672" spans="1:8" s="20" customFormat="1" ht="14.15" customHeight="1">
      <c r="A672" s="66" t="str">
        <f t="shared" si="271"/>
        <v/>
      </c>
      <c r="B672" s="66" t="str">
        <f t="shared" si="272"/>
        <v/>
      </c>
      <c r="C672" s="29"/>
      <c r="D672" s="17"/>
      <c r="E672" s="75"/>
      <c r="F672" s="37"/>
      <c r="G672" s="67"/>
      <c r="H672" s="35"/>
    </row>
    <row r="673" spans="1:10" s="20" customFormat="1" ht="14.15" customHeight="1">
      <c r="A673" s="66" t="str">
        <f t="shared" si="271"/>
        <v/>
      </c>
      <c r="B673" s="66" t="str">
        <f t="shared" si="272"/>
        <v/>
      </c>
      <c r="C673" s="29"/>
      <c r="D673" s="17"/>
      <c r="E673" s="75"/>
      <c r="F673" s="37"/>
      <c r="G673" s="67"/>
      <c r="H673" s="35"/>
    </row>
    <row r="674" spans="1:10" s="20" customFormat="1" ht="14.15" customHeight="1">
      <c r="A674" s="66" t="str">
        <f t="shared" si="271"/>
        <v/>
      </c>
      <c r="B674" s="66" t="str">
        <f t="shared" si="272"/>
        <v/>
      </c>
      <c r="C674" s="29"/>
      <c r="D674" s="17"/>
      <c r="E674" s="75"/>
      <c r="F674" s="37"/>
      <c r="G674" s="67"/>
      <c r="H674" s="35"/>
    </row>
    <row r="675" spans="1:10" s="20" customFormat="1" ht="14.15" customHeight="1">
      <c r="A675" s="66" t="str">
        <f t="shared" si="271"/>
        <v/>
      </c>
      <c r="B675" s="66" t="str">
        <f t="shared" si="272"/>
        <v/>
      </c>
      <c r="C675" s="26"/>
      <c r="D675" s="7"/>
      <c r="E675" s="65"/>
      <c r="F675" s="8"/>
      <c r="G675" s="67"/>
      <c r="H675" s="35"/>
    </row>
    <row r="676" spans="1:10" s="20" customFormat="1" ht="45.75" customHeight="1">
      <c r="A676" s="85" t="s">
        <v>26</v>
      </c>
      <c r="B676" s="85"/>
      <c r="C676" s="85"/>
      <c r="D676" s="85"/>
      <c r="E676" s="85"/>
      <c r="F676" s="85"/>
      <c r="G676" s="85"/>
      <c r="J676" s="20" t="s">
        <v>11</v>
      </c>
    </row>
    <row r="677" spans="1:10" s="20" customFormat="1">
      <c r="A677" s="27" t="s">
        <v>3</v>
      </c>
      <c r="B677" s="28"/>
      <c r="C677" s="28"/>
      <c r="D677" s="28"/>
      <c r="E677" s="28"/>
      <c r="F677" s="28"/>
      <c r="G677" s="28"/>
    </row>
    <row r="678" spans="1:10" s="20" customFormat="1">
      <c r="A678" s="46"/>
      <c r="B678" s="28"/>
      <c r="C678" s="28"/>
      <c r="D678" s="28"/>
      <c r="E678" s="28"/>
      <c r="F678" s="28"/>
      <c r="G678" s="28"/>
    </row>
    <row r="679" spans="1:10" s="20" customFormat="1" ht="15" customHeight="1">
      <c r="A679" s="85"/>
      <c r="B679" s="85"/>
      <c r="C679" s="85"/>
      <c r="D679" s="85"/>
      <c r="E679" s="85"/>
      <c r="F679" s="85"/>
      <c r="G679" s="85"/>
    </row>
    <row r="680" spans="1:10">
      <c r="A680" s="27"/>
    </row>
    <row r="682" spans="1:10">
      <c r="A682" s="83" t="s">
        <v>45</v>
      </c>
      <c r="B682" s="28"/>
      <c r="C682" s="28"/>
      <c r="D682" s="28"/>
      <c r="E682" s="28"/>
      <c r="F682" s="28"/>
      <c r="G682" s="28"/>
    </row>
    <row r="683" spans="1:10" ht="14.25" customHeight="1">
      <c r="A683" s="28"/>
      <c r="B683" s="28"/>
      <c r="C683" s="28"/>
      <c r="D683" s="28"/>
      <c r="E683" s="28"/>
      <c r="F683" s="28"/>
      <c r="G683" s="28"/>
    </row>
    <row r="684" spans="1:10">
      <c r="A684" s="28"/>
      <c r="B684" s="28"/>
      <c r="C684" s="28"/>
      <c r="D684" s="28"/>
      <c r="E684" s="28"/>
      <c r="F684" s="28"/>
      <c r="G684" s="28"/>
    </row>
    <row r="685" spans="1:10">
      <c r="A685" s="81" t="s">
        <v>44</v>
      </c>
      <c r="B685" s="81" t="s">
        <v>42</v>
      </c>
      <c r="C685" s="81" t="s">
        <v>41</v>
      </c>
      <c r="D685" s="81" t="s">
        <v>43</v>
      </c>
    </row>
    <row r="686" spans="1:10">
      <c r="A686" s="78">
        <v>45658</v>
      </c>
      <c r="B686" s="80">
        <f>+IF(C686=0,"",LOOKUP(A686,$A$14:$C$675,$C$14:$C$675))</f>
        <v>2.1562800000000002</v>
      </c>
      <c r="C686" s="79">
        <v>4409.1499999999996</v>
      </c>
      <c r="D686" s="79">
        <f>+ROUND(B686*C686,2)</f>
        <v>9507.36</v>
      </c>
    </row>
    <row r="687" spans="1:10">
      <c r="A687" s="78">
        <f>+A686+1</f>
        <v>45659</v>
      </c>
      <c r="B687" s="80">
        <f t="shared" ref="B687:B749" si="273">+IF(C687=0,"",LOOKUP(A687,$A$14:$C$675,$C$14:$C$675))</f>
        <v>2.1562800000000002</v>
      </c>
      <c r="C687" s="79">
        <v>4409.1499999999996</v>
      </c>
      <c r="D687" s="79">
        <f t="shared" ref="D687:D750" si="274">+ROUND(B687*C687,2)</f>
        <v>9507.36</v>
      </c>
    </row>
    <row r="688" spans="1:10">
      <c r="A688" s="78">
        <f t="shared" ref="A688:A751" si="275">+A687+1</f>
        <v>45660</v>
      </c>
      <c r="B688" s="80">
        <f t="shared" si="273"/>
        <v>2.1562800000000002</v>
      </c>
      <c r="C688" s="79">
        <v>4410.5</v>
      </c>
      <c r="D688" s="79">
        <f t="shared" si="274"/>
        <v>9510.27</v>
      </c>
    </row>
    <row r="689" spans="1:4">
      <c r="A689" s="78">
        <f t="shared" si="275"/>
        <v>45661</v>
      </c>
      <c r="B689" s="80">
        <f t="shared" si="273"/>
        <v>2.1562800000000002</v>
      </c>
      <c r="C689" s="79">
        <v>4355.51</v>
      </c>
      <c r="D689" s="79">
        <f t="shared" si="274"/>
        <v>9391.7000000000007</v>
      </c>
    </row>
    <row r="690" spans="1:4">
      <c r="A690" s="78">
        <f t="shared" si="275"/>
        <v>45662</v>
      </c>
      <c r="B690" s="80">
        <f t="shared" si="273"/>
        <v>2.1562800000000002</v>
      </c>
      <c r="C690" s="79">
        <v>4355.51</v>
      </c>
      <c r="D690" s="79">
        <f t="shared" si="274"/>
        <v>9391.7000000000007</v>
      </c>
    </row>
    <row r="691" spans="1:4">
      <c r="A691" s="78">
        <f t="shared" si="275"/>
        <v>45663</v>
      </c>
      <c r="B691" s="80">
        <f t="shared" si="273"/>
        <v>2.1562800000000002</v>
      </c>
      <c r="C691" s="79">
        <v>4355.51</v>
      </c>
      <c r="D691" s="79">
        <f t="shared" si="274"/>
        <v>9391.7000000000007</v>
      </c>
    </row>
    <row r="692" spans="1:4">
      <c r="A692" s="78">
        <f t="shared" si="275"/>
        <v>45664</v>
      </c>
      <c r="B692" s="80">
        <f t="shared" si="273"/>
        <v>2.1562800000000002</v>
      </c>
      <c r="C692" s="79">
        <v>4355.51</v>
      </c>
      <c r="D692" s="79">
        <f t="shared" si="274"/>
        <v>9391.7000000000007</v>
      </c>
    </row>
    <row r="693" spans="1:4">
      <c r="A693" s="78">
        <f t="shared" si="275"/>
        <v>45665</v>
      </c>
      <c r="B693" s="80">
        <f t="shared" si="273"/>
        <v>2.2911000000000001</v>
      </c>
      <c r="C693" s="79">
        <v>4342.3100000000004</v>
      </c>
      <c r="D693" s="79">
        <f t="shared" si="274"/>
        <v>9948.67</v>
      </c>
    </row>
    <row r="694" spans="1:4">
      <c r="A694" s="78">
        <f t="shared" si="275"/>
        <v>45666</v>
      </c>
      <c r="B694" s="80">
        <f t="shared" si="273"/>
        <v>2.2911000000000001</v>
      </c>
      <c r="C694" s="79">
        <v>4347.42</v>
      </c>
      <c r="D694" s="79">
        <f t="shared" si="274"/>
        <v>9960.3700000000008</v>
      </c>
    </row>
    <row r="695" spans="1:4">
      <c r="A695" s="78">
        <f t="shared" si="275"/>
        <v>45667</v>
      </c>
      <c r="B695" s="80">
        <f t="shared" si="273"/>
        <v>2.2911000000000001</v>
      </c>
      <c r="C695" s="79">
        <v>4321.1899999999996</v>
      </c>
      <c r="D695" s="79">
        <f t="shared" si="274"/>
        <v>9900.2800000000007</v>
      </c>
    </row>
    <row r="696" spans="1:4">
      <c r="A696" s="78">
        <f t="shared" si="275"/>
        <v>45668</v>
      </c>
      <c r="B696" s="80">
        <f t="shared" si="273"/>
        <v>2.2911000000000001</v>
      </c>
      <c r="C696" s="79">
        <v>4343.4799999999996</v>
      </c>
      <c r="D696" s="79">
        <f t="shared" si="274"/>
        <v>9951.35</v>
      </c>
    </row>
    <row r="697" spans="1:4">
      <c r="A697" s="78">
        <f t="shared" si="275"/>
        <v>45669</v>
      </c>
      <c r="B697" s="80">
        <f t="shared" si="273"/>
        <v>2.2911000000000001</v>
      </c>
      <c r="C697" s="79">
        <v>4343.4799999999996</v>
      </c>
      <c r="D697" s="79">
        <f t="shared" si="274"/>
        <v>9951.35</v>
      </c>
    </row>
    <row r="698" spans="1:4">
      <c r="A698" s="78">
        <f t="shared" si="275"/>
        <v>45670</v>
      </c>
      <c r="B698" s="80">
        <f t="shared" si="273"/>
        <v>2.2911000000000001</v>
      </c>
      <c r="C698" s="79">
        <v>4343.4799999999996</v>
      </c>
      <c r="D698" s="79">
        <f t="shared" si="274"/>
        <v>9951.35</v>
      </c>
    </row>
    <row r="699" spans="1:4">
      <c r="A699" s="78">
        <f t="shared" si="275"/>
        <v>45671</v>
      </c>
      <c r="B699" s="80">
        <f t="shared" si="273"/>
        <v>2.2911000000000001</v>
      </c>
      <c r="C699" s="79">
        <v>4331.2299999999996</v>
      </c>
      <c r="D699" s="79">
        <f t="shared" si="274"/>
        <v>9923.2800000000007</v>
      </c>
    </row>
    <row r="700" spans="1:4">
      <c r="A700" s="78">
        <f t="shared" si="275"/>
        <v>45672</v>
      </c>
      <c r="B700" s="80">
        <f t="shared" si="273"/>
        <v>2.32382</v>
      </c>
      <c r="C700" s="79">
        <v>4300.24</v>
      </c>
      <c r="D700" s="79">
        <f t="shared" si="274"/>
        <v>9992.98</v>
      </c>
    </row>
    <row r="701" spans="1:4">
      <c r="A701" s="78">
        <f t="shared" si="275"/>
        <v>45673</v>
      </c>
      <c r="B701" s="80">
        <f t="shared" si="273"/>
        <v>2.32382</v>
      </c>
      <c r="C701" s="79">
        <v>4294.1099999999997</v>
      </c>
      <c r="D701" s="79">
        <f t="shared" si="274"/>
        <v>9978.74</v>
      </c>
    </row>
    <row r="702" spans="1:4">
      <c r="A702" s="78">
        <f t="shared" si="275"/>
        <v>45674</v>
      </c>
      <c r="B702" s="80">
        <f t="shared" si="273"/>
        <v>2.32382</v>
      </c>
      <c r="C702" s="79">
        <v>4338.1499999999996</v>
      </c>
      <c r="D702" s="79">
        <f t="shared" si="274"/>
        <v>10081.08</v>
      </c>
    </row>
    <row r="703" spans="1:4">
      <c r="A703" s="78">
        <f t="shared" si="275"/>
        <v>45675</v>
      </c>
      <c r="B703" s="80">
        <f t="shared" si="273"/>
        <v>2.32382</v>
      </c>
      <c r="C703" s="79">
        <v>4344.2700000000004</v>
      </c>
      <c r="D703" s="79">
        <f t="shared" si="274"/>
        <v>10095.299999999999</v>
      </c>
    </row>
    <row r="704" spans="1:4">
      <c r="A704" s="78">
        <f t="shared" si="275"/>
        <v>45676</v>
      </c>
      <c r="B704" s="80">
        <f t="shared" si="273"/>
        <v>2.32382</v>
      </c>
      <c r="C704" s="79">
        <v>4344.2700000000004</v>
      </c>
      <c r="D704" s="79">
        <f t="shared" si="274"/>
        <v>10095.299999999999</v>
      </c>
    </row>
    <row r="705" spans="1:4">
      <c r="A705" s="78">
        <f t="shared" si="275"/>
        <v>45677</v>
      </c>
      <c r="B705" s="80">
        <f t="shared" si="273"/>
        <v>2.32382</v>
      </c>
      <c r="C705" s="79">
        <v>4344.2700000000004</v>
      </c>
      <c r="D705" s="79">
        <f t="shared" si="274"/>
        <v>10095.299999999999</v>
      </c>
    </row>
    <row r="706" spans="1:4">
      <c r="A706" s="78">
        <f t="shared" si="275"/>
        <v>45678</v>
      </c>
      <c r="B706" s="80">
        <f t="shared" si="273"/>
        <v>2.32382</v>
      </c>
      <c r="C706" s="79">
        <v>4344.2700000000004</v>
      </c>
      <c r="D706" s="79">
        <f t="shared" si="274"/>
        <v>10095.299999999999</v>
      </c>
    </row>
    <row r="707" spans="1:4">
      <c r="A707" s="78">
        <f t="shared" si="275"/>
        <v>45679</v>
      </c>
      <c r="B707" s="80">
        <f t="shared" si="273"/>
        <v>2.4331800000000001</v>
      </c>
      <c r="C707" s="79">
        <v>4307.07</v>
      </c>
      <c r="D707" s="79">
        <f t="shared" si="274"/>
        <v>10479.879999999999</v>
      </c>
    </row>
    <row r="708" spans="1:4">
      <c r="A708" s="78">
        <f t="shared" si="275"/>
        <v>45680</v>
      </c>
      <c r="B708" s="80">
        <f t="shared" si="273"/>
        <v>2.4331800000000001</v>
      </c>
      <c r="C708" s="79">
        <v>4278.01</v>
      </c>
      <c r="D708" s="79">
        <f t="shared" si="274"/>
        <v>10409.17</v>
      </c>
    </row>
    <row r="709" spans="1:4">
      <c r="A709" s="78">
        <f t="shared" si="275"/>
        <v>45681</v>
      </c>
      <c r="B709" s="80">
        <f t="shared" si="273"/>
        <v>2.4331800000000001</v>
      </c>
      <c r="C709" s="79">
        <v>4245.6499999999996</v>
      </c>
      <c r="D709" s="79">
        <f t="shared" si="274"/>
        <v>10330.43</v>
      </c>
    </row>
    <row r="710" spans="1:4">
      <c r="A710" s="78">
        <f t="shared" si="275"/>
        <v>45682</v>
      </c>
      <c r="B710" s="80">
        <f t="shared" si="273"/>
        <v>2.4331800000000001</v>
      </c>
      <c r="C710" s="79">
        <v>4188.46</v>
      </c>
      <c r="D710" s="79">
        <f t="shared" si="274"/>
        <v>10191.280000000001</v>
      </c>
    </row>
    <row r="711" spans="1:4">
      <c r="A711" s="78">
        <f t="shared" si="275"/>
        <v>45683</v>
      </c>
      <c r="B711" s="80">
        <f t="shared" si="273"/>
        <v>2.4331800000000001</v>
      </c>
      <c r="C711" s="79">
        <v>4188.46</v>
      </c>
      <c r="D711" s="79">
        <f t="shared" si="274"/>
        <v>10191.280000000001</v>
      </c>
    </row>
    <row r="712" spans="1:4">
      <c r="A712" s="78">
        <f t="shared" si="275"/>
        <v>45684</v>
      </c>
      <c r="B712" s="80">
        <f t="shared" si="273"/>
        <v>2.4331800000000001</v>
      </c>
      <c r="C712" s="79">
        <v>4188.46</v>
      </c>
      <c r="D712" s="79">
        <f t="shared" si="274"/>
        <v>10191.280000000001</v>
      </c>
    </row>
    <row r="713" spans="1:4">
      <c r="A713" s="78">
        <f t="shared" si="275"/>
        <v>45685</v>
      </c>
      <c r="B713" s="80">
        <f t="shared" si="273"/>
        <v>2.4331800000000001</v>
      </c>
      <c r="C713" s="79">
        <v>4220.8599999999997</v>
      </c>
      <c r="D713" s="79">
        <f t="shared" si="274"/>
        <v>10270.11</v>
      </c>
    </row>
    <row r="714" spans="1:4">
      <c r="A714" s="78">
        <f t="shared" si="275"/>
        <v>45686</v>
      </c>
      <c r="B714" s="80">
        <f t="shared" si="273"/>
        <v>2.3749500000000001</v>
      </c>
      <c r="C714" s="79">
        <v>4219</v>
      </c>
      <c r="D714" s="79">
        <f t="shared" si="274"/>
        <v>10019.91</v>
      </c>
    </row>
    <row r="715" spans="1:4">
      <c r="A715" s="78">
        <f t="shared" si="275"/>
        <v>45687</v>
      </c>
      <c r="B715" s="80">
        <f t="shared" si="273"/>
        <v>2.3749500000000001</v>
      </c>
      <c r="C715" s="79">
        <v>4195.6000000000004</v>
      </c>
      <c r="D715" s="79">
        <f t="shared" si="274"/>
        <v>9964.34</v>
      </c>
    </row>
    <row r="716" spans="1:4">
      <c r="A716" s="78">
        <f t="shared" si="275"/>
        <v>45688</v>
      </c>
      <c r="B716" s="80">
        <f t="shared" si="273"/>
        <v>2.3749500000000001</v>
      </c>
      <c r="C716" s="79">
        <v>4170.01</v>
      </c>
      <c r="D716" s="79">
        <f t="shared" si="274"/>
        <v>9903.57</v>
      </c>
    </row>
    <row r="717" spans="1:4">
      <c r="A717" s="78">
        <f t="shared" si="275"/>
        <v>45689</v>
      </c>
      <c r="B717" s="80">
        <f t="shared" si="273"/>
        <v>2.3749500000000001</v>
      </c>
      <c r="C717" s="79">
        <v>4183.93</v>
      </c>
      <c r="D717" s="79">
        <f t="shared" si="274"/>
        <v>9936.6200000000008</v>
      </c>
    </row>
    <row r="718" spans="1:4">
      <c r="A718" s="78">
        <f t="shared" si="275"/>
        <v>45690</v>
      </c>
      <c r="B718" s="80">
        <f t="shared" si="273"/>
        <v>2.3749500000000001</v>
      </c>
      <c r="C718" s="79">
        <v>4183.93</v>
      </c>
      <c r="D718" s="79">
        <f t="shared" si="274"/>
        <v>9936.6200000000008</v>
      </c>
    </row>
    <row r="719" spans="1:4">
      <c r="A719" s="78">
        <f t="shared" si="275"/>
        <v>45691</v>
      </c>
      <c r="B719" s="80">
        <f t="shared" si="273"/>
        <v>2.3749500000000001</v>
      </c>
      <c r="C719" s="79">
        <v>4183.93</v>
      </c>
      <c r="D719" s="79">
        <f t="shared" si="274"/>
        <v>9936.6200000000008</v>
      </c>
    </row>
    <row r="720" spans="1:4">
      <c r="A720" s="78">
        <f t="shared" si="275"/>
        <v>45692</v>
      </c>
      <c r="B720" s="80">
        <f t="shared" si="273"/>
        <v>2.3749500000000001</v>
      </c>
      <c r="C720" s="79">
        <v>4198.66</v>
      </c>
      <c r="D720" s="79">
        <f t="shared" si="274"/>
        <v>9971.61</v>
      </c>
    </row>
    <row r="721" spans="1:4">
      <c r="A721" s="78">
        <f t="shared" si="275"/>
        <v>45693</v>
      </c>
      <c r="B721" s="80">
        <f t="shared" si="273"/>
        <v>2.3100399999999999</v>
      </c>
      <c r="C721" s="79">
        <v>4153.54</v>
      </c>
      <c r="D721" s="79">
        <f t="shared" si="274"/>
        <v>9594.84</v>
      </c>
    </row>
    <row r="722" spans="1:4">
      <c r="A722" s="78">
        <f t="shared" si="275"/>
        <v>45694</v>
      </c>
      <c r="B722" s="80">
        <f t="shared" si="273"/>
        <v>2.3100399999999999</v>
      </c>
      <c r="C722" s="79">
        <v>4180.0600000000004</v>
      </c>
      <c r="D722" s="79">
        <f t="shared" si="274"/>
        <v>9656.11</v>
      </c>
    </row>
    <row r="723" spans="1:4">
      <c r="A723" s="78">
        <f t="shared" si="275"/>
        <v>45695</v>
      </c>
      <c r="B723" s="80">
        <f t="shared" si="273"/>
        <v>2.3100399999999999</v>
      </c>
      <c r="C723" s="79">
        <v>4150.99</v>
      </c>
      <c r="D723" s="79">
        <f t="shared" si="274"/>
        <v>9588.9500000000007</v>
      </c>
    </row>
    <row r="724" spans="1:4">
      <c r="A724" s="78">
        <f t="shared" si="275"/>
        <v>45696</v>
      </c>
      <c r="B724" s="80">
        <f t="shared" si="273"/>
        <v>2.3100399999999999</v>
      </c>
      <c r="C724" s="79">
        <v>4113.7</v>
      </c>
      <c r="D724" s="79">
        <f t="shared" si="274"/>
        <v>9502.81</v>
      </c>
    </row>
    <row r="725" spans="1:4">
      <c r="A725" s="78">
        <f t="shared" si="275"/>
        <v>45697</v>
      </c>
      <c r="B725" s="80">
        <f t="shared" si="273"/>
        <v>2.3100399999999999</v>
      </c>
      <c r="C725" s="79">
        <v>4113.7</v>
      </c>
      <c r="D725" s="79">
        <f t="shared" si="274"/>
        <v>9502.81</v>
      </c>
    </row>
    <row r="726" spans="1:4">
      <c r="A726" s="78">
        <f t="shared" si="275"/>
        <v>45698</v>
      </c>
      <c r="B726" s="80">
        <f t="shared" si="273"/>
        <v>2.3100399999999999</v>
      </c>
      <c r="C726" s="79">
        <v>4113.7</v>
      </c>
      <c r="D726" s="79">
        <f t="shared" si="274"/>
        <v>9502.81</v>
      </c>
    </row>
    <row r="727" spans="1:4">
      <c r="A727" s="78">
        <f t="shared" si="275"/>
        <v>45699</v>
      </c>
      <c r="B727" s="80">
        <f t="shared" si="273"/>
        <v>2.3100399999999999</v>
      </c>
      <c r="C727" s="79">
        <v>4132.93</v>
      </c>
      <c r="D727" s="79">
        <f t="shared" si="274"/>
        <v>9547.23</v>
      </c>
    </row>
    <row r="728" spans="1:4">
      <c r="A728" s="78">
        <f t="shared" si="275"/>
        <v>45700</v>
      </c>
      <c r="B728" s="80">
        <f t="shared" si="273"/>
        <v>2.33318</v>
      </c>
      <c r="C728" s="79">
        <v>4153.8</v>
      </c>
      <c r="D728" s="79">
        <f t="shared" si="274"/>
        <v>9691.56</v>
      </c>
    </row>
    <row r="729" spans="1:4">
      <c r="A729" s="78">
        <f t="shared" si="275"/>
        <v>45701</v>
      </c>
      <c r="B729" s="80">
        <f t="shared" si="273"/>
        <v>2.33318</v>
      </c>
      <c r="C729" s="79">
        <v>4165.07</v>
      </c>
      <c r="D729" s="79">
        <f t="shared" si="274"/>
        <v>9717.86</v>
      </c>
    </row>
    <row r="730" spans="1:4">
      <c r="A730" s="78">
        <f t="shared" si="275"/>
        <v>45702</v>
      </c>
      <c r="B730" s="80">
        <f t="shared" si="273"/>
        <v>2.33318</v>
      </c>
      <c r="C730" s="79">
        <v>4161.46</v>
      </c>
      <c r="D730" s="79">
        <f t="shared" si="274"/>
        <v>9709.44</v>
      </c>
    </row>
    <row r="731" spans="1:4">
      <c r="A731" s="78">
        <f t="shared" si="275"/>
        <v>45703</v>
      </c>
      <c r="B731" s="80">
        <f t="shared" si="273"/>
        <v>2.33318</v>
      </c>
      <c r="C731" s="79">
        <v>4100.66</v>
      </c>
      <c r="D731" s="79">
        <f t="shared" si="274"/>
        <v>9567.58</v>
      </c>
    </row>
    <row r="732" spans="1:4">
      <c r="A732" s="78">
        <f t="shared" si="275"/>
        <v>45704</v>
      </c>
      <c r="B732" s="80">
        <f t="shared" si="273"/>
        <v>2.33318</v>
      </c>
      <c r="C732" s="79">
        <v>4100.66</v>
      </c>
      <c r="D732" s="79">
        <f t="shared" si="274"/>
        <v>9567.58</v>
      </c>
    </row>
    <row r="733" spans="1:4">
      <c r="A733" s="78">
        <f t="shared" si="275"/>
        <v>45705</v>
      </c>
      <c r="B733" s="80">
        <f t="shared" si="273"/>
        <v>2.33318</v>
      </c>
      <c r="C733" s="79">
        <v>4100.66</v>
      </c>
      <c r="D733" s="79">
        <f t="shared" si="274"/>
        <v>9567.58</v>
      </c>
    </row>
    <row r="734" spans="1:4">
      <c r="A734" s="78">
        <f t="shared" si="275"/>
        <v>45706</v>
      </c>
      <c r="B734" s="80">
        <f t="shared" si="273"/>
        <v>2.33318</v>
      </c>
      <c r="C734" s="79">
        <v>4100.66</v>
      </c>
      <c r="D734" s="79">
        <f t="shared" si="274"/>
        <v>9567.58</v>
      </c>
    </row>
    <row r="735" spans="1:4">
      <c r="A735" s="78">
        <f t="shared" si="275"/>
        <v>45707</v>
      </c>
      <c r="B735" s="80">
        <f t="shared" si="273"/>
        <v>2.3275999999999999</v>
      </c>
      <c r="C735" s="79">
        <v>4111.38</v>
      </c>
      <c r="D735" s="79">
        <f t="shared" si="274"/>
        <v>9569.65</v>
      </c>
    </row>
    <row r="736" spans="1:4">
      <c r="A736" s="78">
        <f t="shared" si="275"/>
        <v>45708</v>
      </c>
      <c r="B736" s="80">
        <f t="shared" si="273"/>
        <v>2.3275999999999999</v>
      </c>
      <c r="C736" s="79">
        <v>4098.67</v>
      </c>
      <c r="D736" s="79">
        <f t="shared" si="274"/>
        <v>9540.06</v>
      </c>
    </row>
    <row r="737" spans="1:4">
      <c r="A737" s="78">
        <f t="shared" si="275"/>
        <v>45709</v>
      </c>
      <c r="B737" s="80">
        <f t="shared" si="273"/>
        <v>2.3275999999999999</v>
      </c>
      <c r="C737" s="79">
        <v>4077.56</v>
      </c>
      <c r="D737" s="79">
        <f t="shared" si="274"/>
        <v>9490.93</v>
      </c>
    </row>
    <row r="738" spans="1:4">
      <c r="A738" s="78">
        <f t="shared" si="275"/>
        <v>45710</v>
      </c>
      <c r="B738" s="80">
        <f t="shared" si="273"/>
        <v>2.3275999999999999</v>
      </c>
      <c r="C738" s="79">
        <v>4073.56</v>
      </c>
      <c r="D738" s="79">
        <f t="shared" si="274"/>
        <v>9481.6200000000008</v>
      </c>
    </row>
    <row r="739" spans="1:4">
      <c r="A739" s="78">
        <f t="shared" si="275"/>
        <v>45711</v>
      </c>
      <c r="B739" s="80">
        <f t="shared" si="273"/>
        <v>2.3275999999999999</v>
      </c>
      <c r="C739" s="79">
        <v>4073.56</v>
      </c>
      <c r="D739" s="79">
        <f t="shared" si="274"/>
        <v>9481.6200000000008</v>
      </c>
    </row>
    <row r="740" spans="1:4">
      <c r="A740" s="78">
        <f t="shared" si="275"/>
        <v>45712</v>
      </c>
      <c r="B740" s="80">
        <f t="shared" si="273"/>
        <v>2.3275999999999999</v>
      </c>
      <c r="C740" s="79">
        <v>4073.56</v>
      </c>
      <c r="D740" s="79">
        <f t="shared" si="274"/>
        <v>9481.6200000000008</v>
      </c>
    </row>
    <row r="741" spans="1:4">
      <c r="A741" s="78">
        <f t="shared" si="275"/>
        <v>45713</v>
      </c>
      <c r="B741" s="80">
        <f t="shared" si="273"/>
        <v>2.3275999999999999</v>
      </c>
      <c r="C741" s="79">
        <v>4112.63</v>
      </c>
      <c r="D741" s="79">
        <f t="shared" si="274"/>
        <v>9572.56</v>
      </c>
    </row>
    <row r="742" spans="1:4">
      <c r="A742" s="78">
        <f t="shared" si="275"/>
        <v>45714</v>
      </c>
      <c r="B742" s="80">
        <f t="shared" si="273"/>
        <v>2.2775300000000001</v>
      </c>
      <c r="C742" s="79">
        <v>4126.54</v>
      </c>
      <c r="D742" s="79">
        <f t="shared" si="274"/>
        <v>9398.32</v>
      </c>
    </row>
    <row r="743" spans="1:4">
      <c r="A743" s="78">
        <f t="shared" si="275"/>
        <v>45715</v>
      </c>
      <c r="B743" s="80">
        <f t="shared" si="273"/>
        <v>2.2775300000000001</v>
      </c>
      <c r="C743" s="79">
        <v>4123.1000000000004</v>
      </c>
      <c r="D743" s="79">
        <f t="shared" si="274"/>
        <v>9390.48</v>
      </c>
    </row>
    <row r="744" spans="1:4">
      <c r="A744" s="78">
        <f t="shared" si="275"/>
        <v>45716</v>
      </c>
      <c r="B744" s="80">
        <f t="shared" si="273"/>
        <v>2.2775300000000001</v>
      </c>
      <c r="C744" s="79">
        <v>4120.1099999999997</v>
      </c>
      <c r="D744" s="79">
        <f t="shared" si="274"/>
        <v>9383.67</v>
      </c>
    </row>
    <row r="745" spans="1:4">
      <c r="A745" s="78">
        <f t="shared" si="275"/>
        <v>45717</v>
      </c>
      <c r="B745" s="80">
        <f t="shared" si="273"/>
        <v>2.2775300000000001</v>
      </c>
      <c r="C745" s="79">
        <v>4134.04</v>
      </c>
      <c r="D745" s="79">
        <f t="shared" si="274"/>
        <v>9415.4</v>
      </c>
    </row>
    <row r="746" spans="1:4">
      <c r="A746" s="78">
        <f t="shared" si="275"/>
        <v>45718</v>
      </c>
      <c r="B746" s="80">
        <f t="shared" si="273"/>
        <v>2.2775300000000001</v>
      </c>
      <c r="C746" s="79">
        <v>4134.04</v>
      </c>
      <c r="D746" s="79">
        <f t="shared" si="274"/>
        <v>9415.4</v>
      </c>
    </row>
    <row r="747" spans="1:4">
      <c r="A747" s="78">
        <f t="shared" si="275"/>
        <v>45719</v>
      </c>
      <c r="B747" s="80">
        <f t="shared" si="273"/>
        <v>2.2775300000000001</v>
      </c>
      <c r="C747" s="79">
        <v>4134.04</v>
      </c>
      <c r="D747" s="79">
        <f t="shared" si="274"/>
        <v>9415.4</v>
      </c>
    </row>
    <row r="748" spans="1:4">
      <c r="A748" s="78">
        <f t="shared" si="275"/>
        <v>45720</v>
      </c>
      <c r="B748" s="80">
        <f t="shared" si="273"/>
        <v>2.2775300000000001</v>
      </c>
      <c r="C748" s="79">
        <v>4116.6099999999997</v>
      </c>
      <c r="D748" s="79">
        <f t="shared" si="274"/>
        <v>9375.7000000000007</v>
      </c>
    </row>
    <row r="749" spans="1:4">
      <c r="A749" s="78">
        <f t="shared" si="275"/>
        <v>45721</v>
      </c>
      <c r="B749" s="80">
        <f t="shared" si="273"/>
        <v>2.1937000000000002</v>
      </c>
      <c r="C749" s="79">
        <v>4144.18</v>
      </c>
      <c r="D749" s="79">
        <f t="shared" si="274"/>
        <v>9091.09</v>
      </c>
    </row>
    <row r="750" spans="1:4">
      <c r="A750" s="78">
        <f t="shared" si="275"/>
        <v>45722</v>
      </c>
      <c r="B750" s="80">
        <f t="shared" ref="B750:B805" si="276">+IF(C750=0,"",LOOKUP(A750,$A$14:$C$675,$C$14:$C$675))</f>
        <v>2.1937000000000002</v>
      </c>
      <c r="C750" s="79">
        <v>4125.63</v>
      </c>
      <c r="D750" s="79">
        <f t="shared" si="274"/>
        <v>9050.39</v>
      </c>
    </row>
    <row r="751" spans="1:4">
      <c r="A751" s="78">
        <f t="shared" si="275"/>
        <v>45723</v>
      </c>
      <c r="B751" s="80">
        <f t="shared" si="276"/>
        <v>2.1937000000000002</v>
      </c>
      <c r="C751" s="79">
        <v>4104.5600000000004</v>
      </c>
      <c r="D751" s="79">
        <f t="shared" ref="D751:D814" si="277">+ROUND(B751*C751,2)</f>
        <v>9004.17</v>
      </c>
    </row>
    <row r="752" spans="1:4">
      <c r="A752" s="78">
        <f t="shared" ref="A752:A815" si="278">+A751+1</f>
        <v>45724</v>
      </c>
      <c r="B752" s="80">
        <f t="shared" si="276"/>
        <v>2.1937000000000002</v>
      </c>
      <c r="C752" s="79">
        <v>4116.8</v>
      </c>
      <c r="D752" s="79">
        <f t="shared" si="277"/>
        <v>9031.02</v>
      </c>
    </row>
    <row r="753" spans="1:4">
      <c r="A753" s="78">
        <f t="shared" si="278"/>
        <v>45725</v>
      </c>
      <c r="B753" s="80">
        <f t="shared" si="276"/>
        <v>2.1937000000000002</v>
      </c>
      <c r="C753" s="79">
        <v>4116.8</v>
      </c>
      <c r="D753" s="79">
        <f t="shared" si="277"/>
        <v>9031.02</v>
      </c>
    </row>
    <row r="754" spans="1:4">
      <c r="A754" s="78">
        <f t="shared" si="278"/>
        <v>45726</v>
      </c>
      <c r="B754" s="80">
        <f t="shared" si="276"/>
        <v>2.1937000000000002</v>
      </c>
      <c r="C754" s="79">
        <v>4116.8</v>
      </c>
      <c r="D754" s="79">
        <f t="shared" si="277"/>
        <v>9031.02</v>
      </c>
    </row>
    <row r="755" spans="1:4">
      <c r="A755" s="78">
        <f t="shared" si="278"/>
        <v>45727</v>
      </c>
      <c r="B755" s="80">
        <f t="shared" si="276"/>
        <v>2.1937000000000002</v>
      </c>
      <c r="C755" s="79">
        <v>4161.96</v>
      </c>
      <c r="D755" s="79">
        <f t="shared" si="277"/>
        <v>9130.09</v>
      </c>
    </row>
    <row r="756" spans="1:4">
      <c r="A756" s="78">
        <f t="shared" si="278"/>
        <v>45728</v>
      </c>
      <c r="B756" s="80">
        <f t="shared" si="276"/>
        <v>2.1323400000000001</v>
      </c>
      <c r="C756" s="79">
        <v>4152.76</v>
      </c>
      <c r="D756" s="79">
        <f t="shared" si="277"/>
        <v>8855.1</v>
      </c>
    </row>
    <row r="757" spans="1:4">
      <c r="A757" s="78">
        <f t="shared" si="278"/>
        <v>45729</v>
      </c>
      <c r="B757" s="80">
        <f t="shared" si="276"/>
        <v>2.1323400000000001</v>
      </c>
      <c r="C757" s="79">
        <v>4110.08</v>
      </c>
      <c r="D757" s="79">
        <f t="shared" si="277"/>
        <v>8764.09</v>
      </c>
    </row>
    <row r="758" spans="1:4">
      <c r="A758" s="78">
        <f t="shared" si="278"/>
        <v>45730</v>
      </c>
      <c r="B758" s="80">
        <f t="shared" si="276"/>
        <v>2.1323400000000001</v>
      </c>
      <c r="C758" s="79">
        <v>4114.18</v>
      </c>
      <c r="D758" s="79">
        <f t="shared" si="277"/>
        <v>8772.83</v>
      </c>
    </row>
    <row r="759" spans="1:4">
      <c r="A759" s="78">
        <f t="shared" si="278"/>
        <v>45731</v>
      </c>
      <c r="B759" s="80">
        <f t="shared" si="276"/>
        <v>2.1323400000000001</v>
      </c>
      <c r="C759" s="79">
        <v>4102.67</v>
      </c>
      <c r="D759" s="79">
        <f t="shared" si="277"/>
        <v>8748.2900000000009</v>
      </c>
    </row>
    <row r="760" spans="1:4">
      <c r="A760" s="78">
        <f t="shared" si="278"/>
        <v>45732</v>
      </c>
      <c r="B760" s="80">
        <f t="shared" si="276"/>
        <v>2.1323400000000001</v>
      </c>
      <c r="C760" s="79">
        <v>4102.67</v>
      </c>
      <c r="D760" s="79">
        <f t="shared" si="277"/>
        <v>8748.2900000000009</v>
      </c>
    </row>
    <row r="761" spans="1:4">
      <c r="A761" s="78">
        <f t="shared" si="278"/>
        <v>45733</v>
      </c>
      <c r="B761" s="80">
        <f t="shared" si="276"/>
        <v>2.1323400000000001</v>
      </c>
      <c r="C761" s="79">
        <v>4102.67</v>
      </c>
      <c r="D761" s="79">
        <f t="shared" si="277"/>
        <v>8748.2900000000009</v>
      </c>
    </row>
    <row r="762" spans="1:4">
      <c r="A762" s="78">
        <f t="shared" si="278"/>
        <v>45734</v>
      </c>
      <c r="B762" s="80">
        <f t="shared" si="276"/>
        <v>2.1323400000000001</v>
      </c>
      <c r="C762" s="79">
        <v>4076.7</v>
      </c>
      <c r="D762" s="79">
        <f t="shared" si="277"/>
        <v>8692.91</v>
      </c>
    </row>
    <row r="763" spans="1:4">
      <c r="A763" s="78">
        <f t="shared" si="278"/>
        <v>45735</v>
      </c>
      <c r="B763" s="80">
        <f t="shared" si="276"/>
        <v>2.0674600000000001</v>
      </c>
      <c r="C763" s="79">
        <v>4126.03</v>
      </c>
      <c r="D763" s="79">
        <f t="shared" si="277"/>
        <v>8530.4</v>
      </c>
    </row>
    <row r="764" spans="1:4">
      <c r="A764" s="78">
        <f t="shared" si="278"/>
        <v>45736</v>
      </c>
      <c r="B764" s="80">
        <f t="shared" si="276"/>
        <v>2.0674600000000001</v>
      </c>
      <c r="C764" s="79">
        <v>4143.1400000000003</v>
      </c>
      <c r="D764" s="79">
        <f t="shared" si="277"/>
        <v>8565.7800000000007</v>
      </c>
    </row>
    <row r="765" spans="1:4">
      <c r="A765" s="78">
        <f t="shared" si="278"/>
        <v>45737</v>
      </c>
      <c r="B765" s="80">
        <f t="shared" si="276"/>
        <v>2.0674600000000001</v>
      </c>
      <c r="C765" s="79">
        <v>4187.72</v>
      </c>
      <c r="D765" s="79">
        <f t="shared" si="277"/>
        <v>8657.94</v>
      </c>
    </row>
    <row r="766" spans="1:4">
      <c r="A766" s="78">
        <f t="shared" si="278"/>
        <v>45738</v>
      </c>
      <c r="B766" s="80">
        <f t="shared" si="276"/>
        <v>2.0674600000000001</v>
      </c>
      <c r="C766" s="79">
        <v>4168.82</v>
      </c>
      <c r="D766" s="79">
        <f t="shared" si="277"/>
        <v>8618.8700000000008</v>
      </c>
    </row>
    <row r="767" spans="1:4">
      <c r="A767" s="78">
        <f t="shared" si="278"/>
        <v>45739</v>
      </c>
      <c r="B767" s="80">
        <f t="shared" si="276"/>
        <v>2.0674600000000001</v>
      </c>
      <c r="C767" s="79">
        <v>4168.82</v>
      </c>
      <c r="D767" s="79">
        <f t="shared" si="277"/>
        <v>8618.8700000000008</v>
      </c>
    </row>
    <row r="768" spans="1:4">
      <c r="A768" s="78">
        <f t="shared" si="278"/>
        <v>45740</v>
      </c>
      <c r="B768" s="80">
        <f t="shared" si="276"/>
        <v>2.0674600000000001</v>
      </c>
      <c r="C768" s="79">
        <v>4168.82</v>
      </c>
      <c r="D768" s="79">
        <f t="shared" si="277"/>
        <v>8618.8700000000008</v>
      </c>
    </row>
    <row r="769" spans="1:4">
      <c r="A769" s="78">
        <f t="shared" si="278"/>
        <v>45741</v>
      </c>
      <c r="B769" s="80">
        <f t="shared" si="276"/>
        <v>2.0674600000000001</v>
      </c>
      <c r="C769" s="79">
        <v>4168.82</v>
      </c>
      <c r="D769" s="79">
        <f t="shared" si="277"/>
        <v>8618.8700000000008</v>
      </c>
    </row>
    <row r="770" spans="1:4">
      <c r="A770" s="78">
        <f t="shared" si="278"/>
        <v>45742</v>
      </c>
      <c r="B770" s="80">
        <f t="shared" si="276"/>
        <v>2.11808</v>
      </c>
      <c r="C770" s="79">
        <v>4107.1400000000003</v>
      </c>
      <c r="D770" s="79">
        <f t="shared" si="277"/>
        <v>8699.25</v>
      </c>
    </row>
    <row r="771" spans="1:4">
      <c r="A771" s="78">
        <f t="shared" si="278"/>
        <v>45743</v>
      </c>
      <c r="B771" s="80">
        <f t="shared" si="276"/>
        <v>2.11808</v>
      </c>
      <c r="C771" s="79">
        <v>4131.42</v>
      </c>
      <c r="D771" s="79">
        <f t="shared" si="277"/>
        <v>8750.68</v>
      </c>
    </row>
    <row r="772" spans="1:4">
      <c r="A772" s="78">
        <f t="shared" si="278"/>
        <v>45744</v>
      </c>
      <c r="B772" s="80">
        <f t="shared" si="276"/>
        <v>2.11808</v>
      </c>
      <c r="C772" s="79">
        <v>4152.59</v>
      </c>
      <c r="D772" s="79">
        <f t="shared" si="277"/>
        <v>8795.52</v>
      </c>
    </row>
    <row r="773" spans="1:4">
      <c r="A773" s="78">
        <f t="shared" si="278"/>
        <v>45745</v>
      </c>
      <c r="B773" s="80">
        <f t="shared" si="276"/>
        <v>2.11808</v>
      </c>
      <c r="C773" s="79">
        <v>4192.57</v>
      </c>
      <c r="D773" s="79">
        <f t="shared" si="277"/>
        <v>8880.2000000000007</v>
      </c>
    </row>
    <row r="774" spans="1:4">
      <c r="A774" s="78">
        <f t="shared" si="278"/>
        <v>45746</v>
      </c>
      <c r="B774" s="80">
        <f t="shared" si="276"/>
        <v>2.11808</v>
      </c>
      <c r="C774" s="79">
        <v>4192.57</v>
      </c>
      <c r="D774" s="79">
        <f t="shared" si="277"/>
        <v>8880.2000000000007</v>
      </c>
    </row>
    <row r="775" spans="1:4">
      <c r="A775" s="78">
        <f t="shared" si="278"/>
        <v>45747</v>
      </c>
      <c r="B775" s="80">
        <f t="shared" si="276"/>
        <v>2.11808</v>
      </c>
      <c r="C775" s="79">
        <v>4192.57</v>
      </c>
      <c r="D775" s="79">
        <f t="shared" si="277"/>
        <v>8880.2000000000007</v>
      </c>
    </row>
    <row r="776" spans="1:4">
      <c r="A776" s="78">
        <f t="shared" si="278"/>
        <v>45748</v>
      </c>
      <c r="B776" s="80">
        <f t="shared" si="276"/>
        <v>2.11808</v>
      </c>
      <c r="C776" s="79">
        <v>4191.79</v>
      </c>
      <c r="D776" s="79">
        <f t="shared" si="277"/>
        <v>8878.5499999999993</v>
      </c>
    </row>
    <row r="777" spans="1:4">
      <c r="A777" s="78">
        <f t="shared" si="278"/>
        <v>45749</v>
      </c>
      <c r="B777" s="80">
        <f t="shared" si="276"/>
        <v>2.1955399999999998</v>
      </c>
      <c r="C777" s="79">
        <v>4149.24</v>
      </c>
      <c r="D777" s="79">
        <f t="shared" si="277"/>
        <v>9109.82</v>
      </c>
    </row>
    <row r="778" spans="1:4">
      <c r="A778" s="78">
        <f t="shared" si="278"/>
        <v>45750</v>
      </c>
      <c r="B778" s="80">
        <f t="shared" si="276"/>
        <v>2.1955399999999998</v>
      </c>
      <c r="C778" s="79">
        <v>4146.07</v>
      </c>
      <c r="D778" s="79">
        <f t="shared" si="277"/>
        <v>9102.86</v>
      </c>
    </row>
    <row r="779" spans="1:4">
      <c r="A779" s="78">
        <f t="shared" si="278"/>
        <v>45751</v>
      </c>
      <c r="B779" s="80">
        <f t="shared" si="276"/>
        <v>2.1955399999999998</v>
      </c>
      <c r="C779" s="79">
        <v>4130.01</v>
      </c>
      <c r="D779" s="79">
        <f t="shared" si="277"/>
        <v>9067.6</v>
      </c>
    </row>
    <row r="780" spans="1:4">
      <c r="A780" s="78">
        <f t="shared" si="278"/>
        <v>45752</v>
      </c>
      <c r="B780" s="80">
        <f t="shared" si="276"/>
        <v>2.1955399999999998</v>
      </c>
      <c r="C780" s="79">
        <v>4274.03</v>
      </c>
      <c r="D780" s="79">
        <f t="shared" si="277"/>
        <v>9383.7999999999993</v>
      </c>
    </row>
    <row r="781" spans="1:4">
      <c r="A781" s="78">
        <f t="shared" si="278"/>
        <v>45753</v>
      </c>
      <c r="B781" s="80">
        <f t="shared" si="276"/>
        <v>2.1955399999999998</v>
      </c>
      <c r="C781" s="79">
        <v>4274.03</v>
      </c>
      <c r="D781" s="79">
        <f t="shared" si="277"/>
        <v>9383.7999999999993</v>
      </c>
    </row>
    <row r="782" spans="1:4">
      <c r="A782" s="78">
        <f t="shared" si="278"/>
        <v>45754</v>
      </c>
      <c r="B782" s="80">
        <f t="shared" si="276"/>
        <v>2.1955399999999998</v>
      </c>
      <c r="C782" s="79">
        <v>4274.03</v>
      </c>
      <c r="D782" s="79">
        <f t="shared" si="277"/>
        <v>9383.7999999999993</v>
      </c>
    </row>
    <row r="783" spans="1:4">
      <c r="A783" s="78">
        <f t="shared" si="278"/>
        <v>45755</v>
      </c>
      <c r="B783" s="80">
        <f t="shared" si="276"/>
        <v>2.1955399999999998</v>
      </c>
      <c r="C783" s="79">
        <v>4374.53</v>
      </c>
      <c r="D783" s="79">
        <f t="shared" si="277"/>
        <v>9604.4599999999991</v>
      </c>
    </row>
    <row r="784" spans="1:4">
      <c r="A784" s="78">
        <f t="shared" si="278"/>
        <v>45756</v>
      </c>
      <c r="B784" s="80">
        <f t="shared" si="276"/>
        <v>2.2067199999999998</v>
      </c>
      <c r="C784" s="79">
        <v>4387.9799999999996</v>
      </c>
      <c r="D784" s="79">
        <f t="shared" si="277"/>
        <v>9683.0400000000009</v>
      </c>
    </row>
    <row r="785" spans="1:4">
      <c r="A785" s="78">
        <f t="shared" si="278"/>
        <v>45757</v>
      </c>
      <c r="B785" s="80">
        <f t="shared" si="276"/>
        <v>2.2067199999999998</v>
      </c>
      <c r="C785" s="79">
        <v>4416.6899999999996</v>
      </c>
      <c r="D785" s="79">
        <f t="shared" si="277"/>
        <v>9746.4</v>
      </c>
    </row>
    <row r="786" spans="1:4">
      <c r="A786" s="78">
        <f t="shared" si="278"/>
        <v>45758</v>
      </c>
      <c r="B786" s="80">
        <f t="shared" si="276"/>
        <v>2.2067199999999998</v>
      </c>
      <c r="C786" s="79">
        <v>4351.55</v>
      </c>
      <c r="D786" s="79">
        <f t="shared" si="277"/>
        <v>9602.65</v>
      </c>
    </row>
    <row r="787" spans="1:4">
      <c r="A787" s="78">
        <f t="shared" si="278"/>
        <v>45759</v>
      </c>
      <c r="B787" s="80">
        <f t="shared" si="276"/>
        <v>2.2067199999999998</v>
      </c>
      <c r="C787" s="79">
        <v>4338.3599999999997</v>
      </c>
      <c r="D787" s="79">
        <f t="shared" si="277"/>
        <v>9573.5499999999993</v>
      </c>
    </row>
    <row r="788" spans="1:4">
      <c r="A788" s="78">
        <f t="shared" si="278"/>
        <v>45760</v>
      </c>
      <c r="B788" s="80">
        <f t="shared" si="276"/>
        <v>2.2067199999999998</v>
      </c>
      <c r="C788" s="79">
        <v>4338.3599999999997</v>
      </c>
      <c r="D788" s="79">
        <f t="shared" si="277"/>
        <v>9573.5499999999993</v>
      </c>
    </row>
    <row r="789" spans="1:4">
      <c r="A789" s="78">
        <f t="shared" si="278"/>
        <v>45761</v>
      </c>
      <c r="B789" s="80">
        <f t="shared" si="276"/>
        <v>2.2067199999999998</v>
      </c>
      <c r="C789" s="79">
        <v>4338.3599999999997</v>
      </c>
      <c r="D789" s="79">
        <f t="shared" si="277"/>
        <v>9573.5499999999993</v>
      </c>
    </row>
    <row r="790" spans="1:4">
      <c r="A790" s="78">
        <f t="shared" si="278"/>
        <v>45762</v>
      </c>
      <c r="B790" s="80">
        <f t="shared" si="276"/>
        <v>2.2067199999999998</v>
      </c>
      <c r="C790" s="79">
        <v>4286.17</v>
      </c>
      <c r="D790" s="79">
        <f t="shared" si="277"/>
        <v>9458.3799999999992</v>
      </c>
    </row>
    <row r="791" spans="1:4">
      <c r="A791" s="78">
        <f t="shared" si="278"/>
        <v>45763</v>
      </c>
      <c r="B791" s="80">
        <f t="shared" si="276"/>
        <v>2.0025400000000002</v>
      </c>
      <c r="C791" s="79">
        <v>4329.8999999999996</v>
      </c>
      <c r="D791" s="79">
        <f t="shared" si="277"/>
        <v>8670.7999999999993</v>
      </c>
    </row>
    <row r="792" spans="1:4">
      <c r="A792" s="78">
        <f t="shared" si="278"/>
        <v>45764</v>
      </c>
      <c r="B792" s="80">
        <f t="shared" si="276"/>
        <v>2.0025400000000002</v>
      </c>
      <c r="C792" s="79">
        <v>4306.54</v>
      </c>
      <c r="D792" s="79">
        <f t="shared" si="277"/>
        <v>8624.02</v>
      </c>
    </row>
    <row r="793" spans="1:4">
      <c r="A793" s="78">
        <f t="shared" si="278"/>
        <v>45765</v>
      </c>
      <c r="B793" s="80">
        <f t="shared" si="276"/>
        <v>2.0025400000000002</v>
      </c>
      <c r="C793" s="79">
        <v>4306.54</v>
      </c>
      <c r="D793" s="79">
        <f t="shared" si="277"/>
        <v>8624.02</v>
      </c>
    </row>
    <row r="794" spans="1:4">
      <c r="A794" s="78">
        <f t="shared" si="278"/>
        <v>45766</v>
      </c>
      <c r="B794" s="80">
        <f t="shared" si="276"/>
        <v>2.0025400000000002</v>
      </c>
      <c r="C794" s="79">
        <v>4306.54</v>
      </c>
      <c r="D794" s="79">
        <f t="shared" si="277"/>
        <v>8624.02</v>
      </c>
    </row>
    <row r="795" spans="1:4">
      <c r="A795" s="78">
        <f t="shared" si="278"/>
        <v>45767</v>
      </c>
      <c r="B795" s="80">
        <f t="shared" si="276"/>
        <v>2.0025400000000002</v>
      </c>
      <c r="C795" s="79">
        <v>4306.54</v>
      </c>
      <c r="D795" s="79">
        <f t="shared" si="277"/>
        <v>8624.02</v>
      </c>
    </row>
    <row r="796" spans="1:4">
      <c r="A796" s="78">
        <f t="shared" si="278"/>
        <v>45768</v>
      </c>
      <c r="B796" s="80">
        <f t="shared" si="276"/>
        <v>2.0025400000000002</v>
      </c>
      <c r="C796" s="79">
        <v>4306.54</v>
      </c>
      <c r="D796" s="79">
        <f t="shared" si="277"/>
        <v>8624.02</v>
      </c>
    </row>
    <row r="797" spans="1:4">
      <c r="A797" s="78">
        <f t="shared" si="278"/>
        <v>45769</v>
      </c>
      <c r="B797" s="80">
        <f t="shared" si="276"/>
        <v>2.0025400000000002</v>
      </c>
      <c r="C797" s="79">
        <v>4272.83</v>
      </c>
      <c r="D797" s="79">
        <f t="shared" si="277"/>
        <v>8556.51</v>
      </c>
    </row>
    <row r="798" spans="1:4">
      <c r="A798" s="78">
        <f t="shared" si="278"/>
        <v>45770</v>
      </c>
      <c r="B798" s="80">
        <f t="shared" si="276"/>
        <v>2.0358299999999998</v>
      </c>
      <c r="C798" s="79">
        <v>4283.22</v>
      </c>
      <c r="D798" s="79">
        <f t="shared" si="277"/>
        <v>8719.91</v>
      </c>
    </row>
    <row r="799" spans="1:4">
      <c r="A799" s="78">
        <f t="shared" si="278"/>
        <v>45771</v>
      </c>
      <c r="B799" s="80">
        <f t="shared" si="276"/>
        <v>2.0358299999999998</v>
      </c>
      <c r="C799" s="79">
        <v>4298.3100000000004</v>
      </c>
      <c r="D799" s="79">
        <f t="shared" si="277"/>
        <v>8750.6299999999992</v>
      </c>
    </row>
    <row r="800" spans="1:4">
      <c r="A800" s="78">
        <f t="shared" si="278"/>
        <v>45772</v>
      </c>
      <c r="B800" s="80">
        <f t="shared" si="276"/>
        <v>2.0358299999999998</v>
      </c>
      <c r="C800" s="79">
        <v>4274.57</v>
      </c>
      <c r="D800" s="79">
        <f t="shared" si="277"/>
        <v>8702.2999999999993</v>
      </c>
    </row>
    <row r="801" spans="1:4">
      <c r="A801" s="78">
        <f t="shared" si="278"/>
        <v>45773</v>
      </c>
      <c r="B801" s="80">
        <f t="shared" si="276"/>
        <v>2.0358299999999998</v>
      </c>
      <c r="C801" s="79">
        <v>4239.62</v>
      </c>
      <c r="D801" s="79">
        <f t="shared" si="277"/>
        <v>8631.15</v>
      </c>
    </row>
    <row r="802" spans="1:4">
      <c r="A802" s="78">
        <f t="shared" si="278"/>
        <v>45774</v>
      </c>
      <c r="B802" s="80">
        <f t="shared" si="276"/>
        <v>2.0358299999999998</v>
      </c>
      <c r="C802" s="79">
        <v>4239.62</v>
      </c>
      <c r="D802" s="79">
        <f t="shared" si="277"/>
        <v>8631.15</v>
      </c>
    </row>
    <row r="803" spans="1:4">
      <c r="A803" s="78">
        <f t="shared" si="278"/>
        <v>45775</v>
      </c>
      <c r="B803" s="80">
        <f t="shared" si="276"/>
        <v>2.0358299999999998</v>
      </c>
      <c r="C803" s="79">
        <v>4239.62</v>
      </c>
      <c r="D803" s="79">
        <f t="shared" si="277"/>
        <v>8631.15</v>
      </c>
    </row>
    <row r="804" spans="1:4">
      <c r="A804" s="78">
        <f t="shared" si="278"/>
        <v>45776</v>
      </c>
      <c r="B804" s="80">
        <f t="shared" si="276"/>
        <v>2.0358299999999998</v>
      </c>
      <c r="C804" s="79">
        <v>4227.32</v>
      </c>
      <c r="D804" s="79">
        <f t="shared" si="277"/>
        <v>8606.1</v>
      </c>
    </row>
    <row r="805" spans="1:4">
      <c r="A805" s="78">
        <f t="shared" si="278"/>
        <v>45777</v>
      </c>
      <c r="B805" s="80">
        <f t="shared" si="276"/>
        <v>2.0253399999999999</v>
      </c>
      <c r="C805" s="79">
        <v>4198.83</v>
      </c>
      <c r="D805" s="79">
        <f t="shared" si="277"/>
        <v>8504.06</v>
      </c>
    </row>
    <row r="806" spans="1:4">
      <c r="A806" s="78">
        <f t="shared" si="278"/>
        <v>45778</v>
      </c>
      <c r="B806" s="80" t="str">
        <f>+IF(C806=0,"",LOOKUP(A806,$A$14:$C$675,$C$14:$C$675))</f>
        <v/>
      </c>
      <c r="D806" s="79" t="e">
        <f t="shared" si="277"/>
        <v>#VALUE!</v>
      </c>
    </row>
    <row r="807" spans="1:4">
      <c r="A807" s="78">
        <f t="shared" si="278"/>
        <v>45779</v>
      </c>
      <c r="B807" s="80" t="str">
        <f t="shared" ref="B807:B870" si="279">+IF(C807=0,"",LOOKUP(A807,$A$14:$C$675,$C$14:$C$675))</f>
        <v/>
      </c>
      <c r="D807" s="79" t="e">
        <f t="shared" si="277"/>
        <v>#VALUE!</v>
      </c>
    </row>
    <row r="808" spans="1:4">
      <c r="A808" s="78">
        <f t="shared" si="278"/>
        <v>45780</v>
      </c>
      <c r="B808" s="80" t="str">
        <f t="shared" si="279"/>
        <v/>
      </c>
      <c r="D808" s="79" t="e">
        <f t="shared" si="277"/>
        <v>#VALUE!</v>
      </c>
    </row>
    <row r="809" spans="1:4">
      <c r="A809" s="78">
        <f t="shared" si="278"/>
        <v>45781</v>
      </c>
      <c r="B809" s="80" t="str">
        <f t="shared" si="279"/>
        <v/>
      </c>
      <c r="D809" s="79" t="e">
        <f t="shared" si="277"/>
        <v>#VALUE!</v>
      </c>
    </row>
    <row r="810" spans="1:4">
      <c r="A810" s="78">
        <f t="shared" si="278"/>
        <v>45782</v>
      </c>
      <c r="B810" s="80" t="str">
        <f t="shared" si="279"/>
        <v/>
      </c>
      <c r="D810" s="79" t="e">
        <f t="shared" si="277"/>
        <v>#VALUE!</v>
      </c>
    </row>
    <row r="811" spans="1:4">
      <c r="A811" s="78">
        <f t="shared" si="278"/>
        <v>45783</v>
      </c>
      <c r="B811" s="80" t="str">
        <f t="shared" si="279"/>
        <v/>
      </c>
      <c r="D811" s="79" t="e">
        <f t="shared" si="277"/>
        <v>#VALUE!</v>
      </c>
    </row>
    <row r="812" spans="1:4">
      <c r="A812" s="78">
        <f t="shared" si="278"/>
        <v>45784</v>
      </c>
      <c r="B812" s="80" t="str">
        <f t="shared" si="279"/>
        <v/>
      </c>
      <c r="D812" s="79" t="e">
        <f t="shared" si="277"/>
        <v>#VALUE!</v>
      </c>
    </row>
    <row r="813" spans="1:4">
      <c r="A813" s="78">
        <f t="shared" si="278"/>
        <v>45785</v>
      </c>
      <c r="B813" s="80" t="str">
        <f t="shared" si="279"/>
        <v/>
      </c>
      <c r="D813" s="79" t="e">
        <f t="shared" si="277"/>
        <v>#VALUE!</v>
      </c>
    </row>
    <row r="814" spans="1:4">
      <c r="A814" s="78">
        <f t="shared" si="278"/>
        <v>45786</v>
      </c>
      <c r="B814" s="80" t="str">
        <f t="shared" si="279"/>
        <v/>
      </c>
      <c r="D814" s="79" t="e">
        <f t="shared" si="277"/>
        <v>#VALUE!</v>
      </c>
    </row>
    <row r="815" spans="1:4">
      <c r="A815" s="78">
        <f t="shared" si="278"/>
        <v>45787</v>
      </c>
      <c r="B815" s="80" t="str">
        <f t="shared" si="279"/>
        <v/>
      </c>
      <c r="D815" s="79" t="e">
        <f t="shared" ref="D815:D878" si="280">+ROUND(B815*C815,2)</f>
        <v>#VALUE!</v>
      </c>
    </row>
    <row r="816" spans="1:4">
      <c r="A816" s="78">
        <f t="shared" ref="A816:A879" si="281">+A815+1</f>
        <v>45788</v>
      </c>
      <c r="B816" s="80" t="str">
        <f t="shared" si="279"/>
        <v/>
      </c>
      <c r="D816" s="79" t="e">
        <f t="shared" si="280"/>
        <v>#VALUE!</v>
      </c>
    </row>
    <row r="817" spans="1:4">
      <c r="A817" s="78">
        <f t="shared" si="281"/>
        <v>45789</v>
      </c>
      <c r="B817" s="80" t="str">
        <f t="shared" si="279"/>
        <v/>
      </c>
      <c r="D817" s="79" t="e">
        <f t="shared" si="280"/>
        <v>#VALUE!</v>
      </c>
    </row>
    <row r="818" spans="1:4">
      <c r="A818" s="78">
        <f t="shared" si="281"/>
        <v>45790</v>
      </c>
      <c r="B818" s="80" t="str">
        <f t="shared" si="279"/>
        <v/>
      </c>
      <c r="D818" s="79" t="e">
        <f t="shared" si="280"/>
        <v>#VALUE!</v>
      </c>
    </row>
    <row r="819" spans="1:4">
      <c r="A819" s="78">
        <f t="shared" si="281"/>
        <v>45791</v>
      </c>
      <c r="B819" s="80" t="str">
        <f t="shared" si="279"/>
        <v/>
      </c>
      <c r="D819" s="79" t="e">
        <f t="shared" si="280"/>
        <v>#VALUE!</v>
      </c>
    </row>
    <row r="820" spans="1:4">
      <c r="A820" s="78">
        <f t="shared" si="281"/>
        <v>45792</v>
      </c>
      <c r="B820" s="80" t="str">
        <f t="shared" si="279"/>
        <v/>
      </c>
      <c r="D820" s="79" t="e">
        <f t="shared" si="280"/>
        <v>#VALUE!</v>
      </c>
    </row>
    <row r="821" spans="1:4">
      <c r="A821" s="78">
        <f t="shared" si="281"/>
        <v>45793</v>
      </c>
      <c r="B821" s="80" t="str">
        <f t="shared" si="279"/>
        <v/>
      </c>
      <c r="D821" s="79" t="e">
        <f t="shared" si="280"/>
        <v>#VALUE!</v>
      </c>
    </row>
    <row r="822" spans="1:4">
      <c r="A822" s="78">
        <f t="shared" si="281"/>
        <v>45794</v>
      </c>
      <c r="B822" s="80" t="str">
        <f t="shared" si="279"/>
        <v/>
      </c>
      <c r="D822" s="79" t="e">
        <f t="shared" si="280"/>
        <v>#VALUE!</v>
      </c>
    </row>
    <row r="823" spans="1:4">
      <c r="A823" s="78">
        <f t="shared" si="281"/>
        <v>45795</v>
      </c>
      <c r="B823" s="80" t="str">
        <f t="shared" si="279"/>
        <v/>
      </c>
      <c r="D823" s="79" t="e">
        <f t="shared" si="280"/>
        <v>#VALUE!</v>
      </c>
    </row>
    <row r="824" spans="1:4">
      <c r="A824" s="78">
        <f t="shared" si="281"/>
        <v>45796</v>
      </c>
      <c r="B824" s="80" t="str">
        <f t="shared" si="279"/>
        <v/>
      </c>
      <c r="D824" s="79" t="e">
        <f t="shared" si="280"/>
        <v>#VALUE!</v>
      </c>
    </row>
    <row r="825" spans="1:4">
      <c r="A825" s="78">
        <f t="shared" si="281"/>
        <v>45797</v>
      </c>
      <c r="B825" s="80" t="str">
        <f t="shared" si="279"/>
        <v/>
      </c>
      <c r="D825" s="79" t="e">
        <f t="shared" si="280"/>
        <v>#VALUE!</v>
      </c>
    </row>
    <row r="826" spans="1:4">
      <c r="A826" s="78">
        <f t="shared" si="281"/>
        <v>45798</v>
      </c>
      <c r="B826" s="80" t="str">
        <f t="shared" si="279"/>
        <v/>
      </c>
      <c r="D826" s="79" t="e">
        <f t="shared" si="280"/>
        <v>#VALUE!</v>
      </c>
    </row>
    <row r="827" spans="1:4">
      <c r="A827" s="78">
        <f t="shared" si="281"/>
        <v>45799</v>
      </c>
      <c r="B827" s="80" t="str">
        <f t="shared" si="279"/>
        <v/>
      </c>
      <c r="D827" s="79" t="e">
        <f t="shared" si="280"/>
        <v>#VALUE!</v>
      </c>
    </row>
    <row r="828" spans="1:4">
      <c r="A828" s="78">
        <f t="shared" si="281"/>
        <v>45800</v>
      </c>
      <c r="B828" s="80" t="str">
        <f t="shared" si="279"/>
        <v/>
      </c>
      <c r="D828" s="79" t="e">
        <f t="shared" si="280"/>
        <v>#VALUE!</v>
      </c>
    </row>
    <row r="829" spans="1:4">
      <c r="A829" s="78">
        <f t="shared" si="281"/>
        <v>45801</v>
      </c>
      <c r="B829" s="80" t="str">
        <f t="shared" si="279"/>
        <v/>
      </c>
      <c r="D829" s="79" t="e">
        <f t="shared" si="280"/>
        <v>#VALUE!</v>
      </c>
    </row>
    <row r="830" spans="1:4">
      <c r="A830" s="78">
        <f t="shared" si="281"/>
        <v>45802</v>
      </c>
      <c r="B830" s="80" t="str">
        <f t="shared" si="279"/>
        <v/>
      </c>
      <c r="D830" s="79" t="e">
        <f t="shared" si="280"/>
        <v>#VALUE!</v>
      </c>
    </row>
    <row r="831" spans="1:4">
      <c r="A831" s="78">
        <f t="shared" si="281"/>
        <v>45803</v>
      </c>
      <c r="B831" s="80" t="str">
        <f t="shared" si="279"/>
        <v/>
      </c>
      <c r="D831" s="79" t="e">
        <f t="shared" si="280"/>
        <v>#VALUE!</v>
      </c>
    </row>
    <row r="832" spans="1:4">
      <c r="A832" s="78">
        <f t="shared" si="281"/>
        <v>45804</v>
      </c>
      <c r="B832" s="80" t="str">
        <f t="shared" si="279"/>
        <v/>
      </c>
      <c r="D832" s="79" t="e">
        <f t="shared" si="280"/>
        <v>#VALUE!</v>
      </c>
    </row>
    <row r="833" spans="1:4">
      <c r="A833" s="78">
        <f t="shared" si="281"/>
        <v>45805</v>
      </c>
      <c r="B833" s="80" t="str">
        <f t="shared" si="279"/>
        <v/>
      </c>
      <c r="D833" s="79" t="e">
        <f t="shared" si="280"/>
        <v>#VALUE!</v>
      </c>
    </row>
    <row r="834" spans="1:4">
      <c r="A834" s="78">
        <f t="shared" si="281"/>
        <v>45806</v>
      </c>
      <c r="B834" s="80" t="str">
        <f t="shared" si="279"/>
        <v/>
      </c>
      <c r="D834" s="79" t="e">
        <f t="shared" si="280"/>
        <v>#VALUE!</v>
      </c>
    </row>
    <row r="835" spans="1:4">
      <c r="A835" s="78">
        <f t="shared" si="281"/>
        <v>45807</v>
      </c>
      <c r="B835" s="80" t="str">
        <f t="shared" si="279"/>
        <v/>
      </c>
      <c r="D835" s="79" t="e">
        <f t="shared" si="280"/>
        <v>#VALUE!</v>
      </c>
    </row>
    <row r="836" spans="1:4">
      <c r="A836" s="78">
        <f t="shared" si="281"/>
        <v>45808</v>
      </c>
      <c r="B836" s="80" t="str">
        <f t="shared" si="279"/>
        <v/>
      </c>
      <c r="D836" s="79" t="e">
        <f t="shared" si="280"/>
        <v>#VALUE!</v>
      </c>
    </row>
    <row r="837" spans="1:4">
      <c r="A837" s="78">
        <f t="shared" si="281"/>
        <v>45809</v>
      </c>
      <c r="B837" s="80" t="str">
        <f t="shared" si="279"/>
        <v/>
      </c>
      <c r="D837" s="79" t="e">
        <f t="shared" si="280"/>
        <v>#VALUE!</v>
      </c>
    </row>
    <row r="838" spans="1:4">
      <c r="A838" s="78">
        <f t="shared" si="281"/>
        <v>45810</v>
      </c>
      <c r="B838" s="80" t="str">
        <f t="shared" si="279"/>
        <v/>
      </c>
      <c r="D838" s="79" t="e">
        <f t="shared" si="280"/>
        <v>#VALUE!</v>
      </c>
    </row>
    <row r="839" spans="1:4">
      <c r="A839" s="78">
        <f t="shared" si="281"/>
        <v>45811</v>
      </c>
      <c r="B839" s="80" t="str">
        <f t="shared" si="279"/>
        <v/>
      </c>
      <c r="D839" s="79" t="e">
        <f t="shared" si="280"/>
        <v>#VALUE!</v>
      </c>
    </row>
    <row r="840" spans="1:4">
      <c r="A840" s="78">
        <f t="shared" si="281"/>
        <v>45812</v>
      </c>
      <c r="B840" s="80" t="str">
        <f t="shared" si="279"/>
        <v/>
      </c>
      <c r="D840" s="79" t="e">
        <f t="shared" si="280"/>
        <v>#VALUE!</v>
      </c>
    </row>
    <row r="841" spans="1:4">
      <c r="A841" s="78">
        <f t="shared" si="281"/>
        <v>45813</v>
      </c>
      <c r="B841" s="80" t="str">
        <f t="shared" si="279"/>
        <v/>
      </c>
      <c r="D841" s="79" t="e">
        <f t="shared" si="280"/>
        <v>#VALUE!</v>
      </c>
    </row>
    <row r="842" spans="1:4">
      <c r="A842" s="78">
        <f t="shared" si="281"/>
        <v>45814</v>
      </c>
      <c r="B842" s="80" t="str">
        <f t="shared" si="279"/>
        <v/>
      </c>
      <c r="D842" s="79" t="e">
        <f t="shared" si="280"/>
        <v>#VALUE!</v>
      </c>
    </row>
    <row r="843" spans="1:4">
      <c r="A843" s="78">
        <f t="shared" si="281"/>
        <v>45815</v>
      </c>
      <c r="B843" s="80" t="str">
        <f t="shared" si="279"/>
        <v/>
      </c>
      <c r="D843" s="79" t="e">
        <f t="shared" si="280"/>
        <v>#VALUE!</v>
      </c>
    </row>
    <row r="844" spans="1:4">
      <c r="A844" s="78">
        <f t="shared" si="281"/>
        <v>45816</v>
      </c>
      <c r="B844" s="80" t="str">
        <f t="shared" si="279"/>
        <v/>
      </c>
      <c r="D844" s="79" t="e">
        <f t="shared" si="280"/>
        <v>#VALUE!</v>
      </c>
    </row>
    <row r="845" spans="1:4">
      <c r="A845" s="78">
        <f t="shared" si="281"/>
        <v>45817</v>
      </c>
      <c r="B845" s="80" t="str">
        <f t="shared" si="279"/>
        <v/>
      </c>
      <c r="D845" s="79" t="e">
        <f t="shared" si="280"/>
        <v>#VALUE!</v>
      </c>
    </row>
    <row r="846" spans="1:4">
      <c r="A846" s="78">
        <f t="shared" si="281"/>
        <v>45818</v>
      </c>
      <c r="B846" s="80" t="str">
        <f t="shared" si="279"/>
        <v/>
      </c>
      <c r="D846" s="79" t="e">
        <f t="shared" si="280"/>
        <v>#VALUE!</v>
      </c>
    </row>
    <row r="847" spans="1:4">
      <c r="A847" s="78">
        <f t="shared" si="281"/>
        <v>45819</v>
      </c>
      <c r="B847" s="80" t="str">
        <f t="shared" si="279"/>
        <v/>
      </c>
      <c r="D847" s="79" t="e">
        <f t="shared" si="280"/>
        <v>#VALUE!</v>
      </c>
    </row>
    <row r="848" spans="1:4">
      <c r="A848" s="78">
        <f t="shared" si="281"/>
        <v>45820</v>
      </c>
      <c r="B848" s="80" t="str">
        <f t="shared" si="279"/>
        <v/>
      </c>
      <c r="D848" s="79" t="e">
        <f t="shared" si="280"/>
        <v>#VALUE!</v>
      </c>
    </row>
    <row r="849" spans="1:4">
      <c r="A849" s="78">
        <f t="shared" si="281"/>
        <v>45821</v>
      </c>
      <c r="B849" s="80" t="str">
        <f t="shared" si="279"/>
        <v/>
      </c>
      <c r="D849" s="79" t="e">
        <f t="shared" si="280"/>
        <v>#VALUE!</v>
      </c>
    </row>
    <row r="850" spans="1:4">
      <c r="A850" s="78">
        <f t="shared" si="281"/>
        <v>45822</v>
      </c>
      <c r="B850" s="80" t="str">
        <f t="shared" si="279"/>
        <v/>
      </c>
      <c r="D850" s="79" t="e">
        <f t="shared" si="280"/>
        <v>#VALUE!</v>
      </c>
    </row>
    <row r="851" spans="1:4">
      <c r="A851" s="78">
        <f t="shared" si="281"/>
        <v>45823</v>
      </c>
      <c r="B851" s="80" t="str">
        <f t="shared" si="279"/>
        <v/>
      </c>
      <c r="D851" s="79" t="e">
        <f t="shared" si="280"/>
        <v>#VALUE!</v>
      </c>
    </row>
    <row r="852" spans="1:4">
      <c r="A852" s="78">
        <f t="shared" si="281"/>
        <v>45824</v>
      </c>
      <c r="B852" s="80" t="str">
        <f t="shared" si="279"/>
        <v/>
      </c>
      <c r="D852" s="79" t="e">
        <f t="shared" si="280"/>
        <v>#VALUE!</v>
      </c>
    </row>
    <row r="853" spans="1:4">
      <c r="A853" s="78">
        <f t="shared" si="281"/>
        <v>45825</v>
      </c>
      <c r="B853" s="80" t="str">
        <f t="shared" si="279"/>
        <v/>
      </c>
      <c r="D853" s="79" t="e">
        <f t="shared" si="280"/>
        <v>#VALUE!</v>
      </c>
    </row>
    <row r="854" spans="1:4">
      <c r="A854" s="78">
        <f t="shared" si="281"/>
        <v>45826</v>
      </c>
      <c r="B854" s="80" t="str">
        <f t="shared" si="279"/>
        <v/>
      </c>
      <c r="D854" s="79" t="e">
        <f t="shared" si="280"/>
        <v>#VALUE!</v>
      </c>
    </row>
    <row r="855" spans="1:4">
      <c r="A855" s="78">
        <f t="shared" si="281"/>
        <v>45827</v>
      </c>
      <c r="B855" s="80" t="str">
        <f t="shared" si="279"/>
        <v/>
      </c>
      <c r="D855" s="79" t="e">
        <f t="shared" si="280"/>
        <v>#VALUE!</v>
      </c>
    </row>
    <row r="856" spans="1:4">
      <c r="A856" s="78">
        <f t="shared" si="281"/>
        <v>45828</v>
      </c>
      <c r="B856" s="80" t="str">
        <f t="shared" si="279"/>
        <v/>
      </c>
      <c r="D856" s="79" t="e">
        <f t="shared" si="280"/>
        <v>#VALUE!</v>
      </c>
    </row>
    <row r="857" spans="1:4">
      <c r="A857" s="78">
        <f t="shared" si="281"/>
        <v>45829</v>
      </c>
      <c r="B857" s="80" t="str">
        <f t="shared" si="279"/>
        <v/>
      </c>
      <c r="D857" s="79" t="e">
        <f t="shared" si="280"/>
        <v>#VALUE!</v>
      </c>
    </row>
    <row r="858" spans="1:4">
      <c r="A858" s="78">
        <f t="shared" si="281"/>
        <v>45830</v>
      </c>
      <c r="B858" s="80" t="str">
        <f t="shared" si="279"/>
        <v/>
      </c>
      <c r="D858" s="79" t="e">
        <f t="shared" si="280"/>
        <v>#VALUE!</v>
      </c>
    </row>
    <row r="859" spans="1:4">
      <c r="A859" s="78">
        <f t="shared" si="281"/>
        <v>45831</v>
      </c>
      <c r="B859" s="80" t="str">
        <f t="shared" si="279"/>
        <v/>
      </c>
      <c r="D859" s="79" t="e">
        <f t="shared" si="280"/>
        <v>#VALUE!</v>
      </c>
    </row>
    <row r="860" spans="1:4">
      <c r="A860" s="78">
        <f t="shared" si="281"/>
        <v>45832</v>
      </c>
      <c r="B860" s="80" t="str">
        <f t="shared" si="279"/>
        <v/>
      </c>
      <c r="D860" s="79" t="e">
        <f t="shared" si="280"/>
        <v>#VALUE!</v>
      </c>
    </row>
    <row r="861" spans="1:4">
      <c r="A861" s="78">
        <f t="shared" si="281"/>
        <v>45833</v>
      </c>
      <c r="B861" s="80" t="str">
        <f t="shared" si="279"/>
        <v/>
      </c>
      <c r="D861" s="79" t="e">
        <f t="shared" si="280"/>
        <v>#VALUE!</v>
      </c>
    </row>
    <row r="862" spans="1:4">
      <c r="A862" s="78">
        <f t="shared" si="281"/>
        <v>45834</v>
      </c>
      <c r="B862" s="80" t="str">
        <f t="shared" si="279"/>
        <v/>
      </c>
      <c r="D862" s="79" t="e">
        <f t="shared" si="280"/>
        <v>#VALUE!</v>
      </c>
    </row>
    <row r="863" spans="1:4">
      <c r="A863" s="78">
        <f t="shared" si="281"/>
        <v>45835</v>
      </c>
      <c r="B863" s="80" t="str">
        <f t="shared" si="279"/>
        <v/>
      </c>
      <c r="D863" s="79" t="e">
        <f t="shared" si="280"/>
        <v>#VALUE!</v>
      </c>
    </row>
    <row r="864" spans="1:4">
      <c r="A864" s="78">
        <f t="shared" si="281"/>
        <v>45836</v>
      </c>
      <c r="B864" s="80" t="str">
        <f t="shared" si="279"/>
        <v/>
      </c>
      <c r="D864" s="79" t="e">
        <f t="shared" si="280"/>
        <v>#VALUE!</v>
      </c>
    </row>
    <row r="865" spans="1:4">
      <c r="A865" s="78">
        <f t="shared" si="281"/>
        <v>45837</v>
      </c>
      <c r="B865" s="80" t="str">
        <f t="shared" si="279"/>
        <v/>
      </c>
      <c r="D865" s="79" t="e">
        <f t="shared" si="280"/>
        <v>#VALUE!</v>
      </c>
    </row>
    <row r="866" spans="1:4">
      <c r="A866" s="78">
        <f t="shared" si="281"/>
        <v>45838</v>
      </c>
      <c r="B866" s="80" t="str">
        <f t="shared" si="279"/>
        <v/>
      </c>
      <c r="D866" s="79" t="e">
        <f t="shared" si="280"/>
        <v>#VALUE!</v>
      </c>
    </row>
    <row r="867" spans="1:4">
      <c r="A867" s="78">
        <f t="shared" si="281"/>
        <v>45839</v>
      </c>
      <c r="B867" s="80" t="str">
        <f t="shared" si="279"/>
        <v/>
      </c>
      <c r="D867" s="79" t="e">
        <f t="shared" si="280"/>
        <v>#VALUE!</v>
      </c>
    </row>
    <row r="868" spans="1:4">
      <c r="A868" s="78">
        <f t="shared" si="281"/>
        <v>45840</v>
      </c>
      <c r="B868" s="80" t="str">
        <f t="shared" si="279"/>
        <v/>
      </c>
      <c r="D868" s="79" t="e">
        <f t="shared" si="280"/>
        <v>#VALUE!</v>
      </c>
    </row>
    <row r="869" spans="1:4">
      <c r="A869" s="78">
        <f t="shared" si="281"/>
        <v>45841</v>
      </c>
      <c r="B869" s="80" t="str">
        <f t="shared" si="279"/>
        <v/>
      </c>
      <c r="D869" s="79" t="e">
        <f t="shared" si="280"/>
        <v>#VALUE!</v>
      </c>
    </row>
    <row r="870" spans="1:4">
      <c r="A870" s="78">
        <f t="shared" si="281"/>
        <v>45842</v>
      </c>
      <c r="B870" s="80" t="str">
        <f t="shared" si="279"/>
        <v/>
      </c>
      <c r="D870" s="79" t="e">
        <f t="shared" si="280"/>
        <v>#VALUE!</v>
      </c>
    </row>
    <row r="871" spans="1:4">
      <c r="A871" s="78">
        <f t="shared" si="281"/>
        <v>45843</v>
      </c>
      <c r="B871" s="80" t="str">
        <f t="shared" ref="B871:B934" si="282">+IF(C871=0,"",LOOKUP(A871,$A$14:$C$675,$C$14:$C$675))</f>
        <v/>
      </c>
      <c r="D871" s="79" t="e">
        <f t="shared" si="280"/>
        <v>#VALUE!</v>
      </c>
    </row>
    <row r="872" spans="1:4">
      <c r="A872" s="78">
        <f t="shared" si="281"/>
        <v>45844</v>
      </c>
      <c r="B872" s="80" t="str">
        <f t="shared" si="282"/>
        <v/>
      </c>
      <c r="D872" s="79" t="e">
        <f t="shared" si="280"/>
        <v>#VALUE!</v>
      </c>
    </row>
    <row r="873" spans="1:4">
      <c r="A873" s="78">
        <f t="shared" si="281"/>
        <v>45845</v>
      </c>
      <c r="B873" s="80" t="str">
        <f t="shared" si="282"/>
        <v/>
      </c>
      <c r="D873" s="79" t="e">
        <f t="shared" si="280"/>
        <v>#VALUE!</v>
      </c>
    </row>
    <row r="874" spans="1:4">
      <c r="A874" s="78">
        <f t="shared" si="281"/>
        <v>45846</v>
      </c>
      <c r="B874" s="80" t="str">
        <f t="shared" si="282"/>
        <v/>
      </c>
      <c r="D874" s="79" t="e">
        <f t="shared" si="280"/>
        <v>#VALUE!</v>
      </c>
    </row>
    <row r="875" spans="1:4">
      <c r="A875" s="78">
        <f t="shared" si="281"/>
        <v>45847</v>
      </c>
      <c r="B875" s="80" t="str">
        <f t="shared" si="282"/>
        <v/>
      </c>
      <c r="D875" s="79" t="e">
        <f t="shared" si="280"/>
        <v>#VALUE!</v>
      </c>
    </row>
    <row r="876" spans="1:4">
      <c r="A876" s="78">
        <f t="shared" si="281"/>
        <v>45848</v>
      </c>
      <c r="B876" s="80" t="str">
        <f t="shared" si="282"/>
        <v/>
      </c>
      <c r="D876" s="79" t="e">
        <f t="shared" si="280"/>
        <v>#VALUE!</v>
      </c>
    </row>
    <row r="877" spans="1:4">
      <c r="A877" s="78">
        <f t="shared" si="281"/>
        <v>45849</v>
      </c>
      <c r="B877" s="80" t="str">
        <f t="shared" si="282"/>
        <v/>
      </c>
      <c r="D877" s="79" t="e">
        <f t="shared" si="280"/>
        <v>#VALUE!</v>
      </c>
    </row>
    <row r="878" spans="1:4">
      <c r="A878" s="78">
        <f t="shared" si="281"/>
        <v>45850</v>
      </c>
      <c r="B878" s="80" t="str">
        <f t="shared" si="282"/>
        <v/>
      </c>
      <c r="D878" s="79" t="e">
        <f t="shared" si="280"/>
        <v>#VALUE!</v>
      </c>
    </row>
    <row r="879" spans="1:4">
      <c r="A879" s="78">
        <f t="shared" si="281"/>
        <v>45851</v>
      </c>
      <c r="B879" s="80" t="str">
        <f t="shared" si="282"/>
        <v/>
      </c>
      <c r="D879" s="79" t="e">
        <f t="shared" ref="D879:D942" si="283">+ROUND(B879*C879,2)</f>
        <v>#VALUE!</v>
      </c>
    </row>
    <row r="880" spans="1:4">
      <c r="A880" s="78">
        <f t="shared" ref="A880:A943" si="284">+A879+1</f>
        <v>45852</v>
      </c>
      <c r="B880" s="80" t="str">
        <f t="shared" si="282"/>
        <v/>
      </c>
      <c r="D880" s="79" t="e">
        <f t="shared" si="283"/>
        <v>#VALUE!</v>
      </c>
    </row>
    <row r="881" spans="1:4">
      <c r="A881" s="78">
        <f t="shared" si="284"/>
        <v>45853</v>
      </c>
      <c r="B881" s="80" t="str">
        <f t="shared" si="282"/>
        <v/>
      </c>
      <c r="D881" s="79" t="e">
        <f t="shared" si="283"/>
        <v>#VALUE!</v>
      </c>
    </row>
    <row r="882" spans="1:4">
      <c r="A882" s="78">
        <f t="shared" si="284"/>
        <v>45854</v>
      </c>
      <c r="B882" s="80" t="str">
        <f t="shared" si="282"/>
        <v/>
      </c>
      <c r="D882" s="79" t="e">
        <f t="shared" si="283"/>
        <v>#VALUE!</v>
      </c>
    </row>
    <row r="883" spans="1:4">
      <c r="A883" s="78">
        <f t="shared" si="284"/>
        <v>45855</v>
      </c>
      <c r="B883" s="80" t="str">
        <f t="shared" si="282"/>
        <v/>
      </c>
      <c r="D883" s="79" t="e">
        <f t="shared" si="283"/>
        <v>#VALUE!</v>
      </c>
    </row>
    <row r="884" spans="1:4">
      <c r="A884" s="78">
        <f t="shared" si="284"/>
        <v>45856</v>
      </c>
      <c r="B884" s="80" t="str">
        <f t="shared" si="282"/>
        <v/>
      </c>
      <c r="D884" s="79" t="e">
        <f t="shared" si="283"/>
        <v>#VALUE!</v>
      </c>
    </row>
    <row r="885" spans="1:4">
      <c r="A885" s="78">
        <f t="shared" si="284"/>
        <v>45857</v>
      </c>
      <c r="B885" s="80" t="str">
        <f t="shared" si="282"/>
        <v/>
      </c>
      <c r="D885" s="79" t="e">
        <f t="shared" si="283"/>
        <v>#VALUE!</v>
      </c>
    </row>
    <row r="886" spans="1:4">
      <c r="A886" s="78">
        <f t="shared" si="284"/>
        <v>45858</v>
      </c>
      <c r="B886" s="80" t="str">
        <f t="shared" si="282"/>
        <v/>
      </c>
      <c r="D886" s="79" t="e">
        <f t="shared" si="283"/>
        <v>#VALUE!</v>
      </c>
    </row>
    <row r="887" spans="1:4">
      <c r="A887" s="78">
        <f t="shared" si="284"/>
        <v>45859</v>
      </c>
      <c r="B887" s="80" t="str">
        <f t="shared" si="282"/>
        <v/>
      </c>
      <c r="D887" s="79" t="e">
        <f t="shared" si="283"/>
        <v>#VALUE!</v>
      </c>
    </row>
    <row r="888" spans="1:4">
      <c r="A888" s="78">
        <f t="shared" si="284"/>
        <v>45860</v>
      </c>
      <c r="B888" s="80" t="str">
        <f t="shared" si="282"/>
        <v/>
      </c>
      <c r="D888" s="79" t="e">
        <f t="shared" si="283"/>
        <v>#VALUE!</v>
      </c>
    </row>
    <row r="889" spans="1:4">
      <c r="A889" s="78">
        <f t="shared" si="284"/>
        <v>45861</v>
      </c>
      <c r="B889" s="80" t="str">
        <f t="shared" si="282"/>
        <v/>
      </c>
      <c r="D889" s="79" t="e">
        <f t="shared" si="283"/>
        <v>#VALUE!</v>
      </c>
    </row>
    <row r="890" spans="1:4">
      <c r="A890" s="78">
        <f t="shared" si="284"/>
        <v>45862</v>
      </c>
      <c r="B890" s="80" t="str">
        <f t="shared" si="282"/>
        <v/>
      </c>
      <c r="D890" s="79" t="e">
        <f t="shared" si="283"/>
        <v>#VALUE!</v>
      </c>
    </row>
    <row r="891" spans="1:4">
      <c r="A891" s="78">
        <f t="shared" si="284"/>
        <v>45863</v>
      </c>
      <c r="B891" s="80" t="str">
        <f t="shared" si="282"/>
        <v/>
      </c>
      <c r="D891" s="79" t="e">
        <f t="shared" si="283"/>
        <v>#VALUE!</v>
      </c>
    </row>
    <row r="892" spans="1:4">
      <c r="A892" s="78">
        <f t="shared" si="284"/>
        <v>45864</v>
      </c>
      <c r="B892" s="80" t="str">
        <f t="shared" si="282"/>
        <v/>
      </c>
      <c r="D892" s="79" t="e">
        <f t="shared" si="283"/>
        <v>#VALUE!</v>
      </c>
    </row>
    <row r="893" spans="1:4">
      <c r="A893" s="78">
        <f t="shared" si="284"/>
        <v>45865</v>
      </c>
      <c r="B893" s="80" t="str">
        <f t="shared" si="282"/>
        <v/>
      </c>
      <c r="D893" s="79" t="e">
        <f t="shared" si="283"/>
        <v>#VALUE!</v>
      </c>
    </row>
    <row r="894" spans="1:4">
      <c r="A894" s="78">
        <f t="shared" si="284"/>
        <v>45866</v>
      </c>
      <c r="B894" s="80" t="str">
        <f t="shared" si="282"/>
        <v/>
      </c>
      <c r="D894" s="79" t="e">
        <f t="shared" si="283"/>
        <v>#VALUE!</v>
      </c>
    </row>
    <row r="895" spans="1:4">
      <c r="A895" s="78">
        <f t="shared" si="284"/>
        <v>45867</v>
      </c>
      <c r="B895" s="80" t="str">
        <f t="shared" si="282"/>
        <v/>
      </c>
      <c r="D895" s="79" t="e">
        <f t="shared" si="283"/>
        <v>#VALUE!</v>
      </c>
    </row>
    <row r="896" spans="1:4">
      <c r="A896" s="78">
        <f t="shared" si="284"/>
        <v>45868</v>
      </c>
      <c r="B896" s="80" t="str">
        <f t="shared" si="282"/>
        <v/>
      </c>
      <c r="D896" s="79" t="e">
        <f t="shared" si="283"/>
        <v>#VALUE!</v>
      </c>
    </row>
    <row r="897" spans="1:4">
      <c r="A897" s="78">
        <f t="shared" si="284"/>
        <v>45869</v>
      </c>
      <c r="B897" s="80" t="str">
        <f t="shared" si="282"/>
        <v/>
      </c>
      <c r="D897" s="79" t="e">
        <f t="shared" si="283"/>
        <v>#VALUE!</v>
      </c>
    </row>
    <row r="898" spans="1:4">
      <c r="A898" s="78">
        <f t="shared" si="284"/>
        <v>45870</v>
      </c>
      <c r="B898" s="80" t="str">
        <f t="shared" si="282"/>
        <v/>
      </c>
      <c r="D898" s="79" t="e">
        <f t="shared" si="283"/>
        <v>#VALUE!</v>
      </c>
    </row>
    <row r="899" spans="1:4">
      <c r="A899" s="78">
        <f t="shared" si="284"/>
        <v>45871</v>
      </c>
      <c r="B899" s="80" t="str">
        <f t="shared" si="282"/>
        <v/>
      </c>
      <c r="D899" s="79" t="e">
        <f t="shared" si="283"/>
        <v>#VALUE!</v>
      </c>
    </row>
    <row r="900" spans="1:4">
      <c r="A900" s="78">
        <f t="shared" si="284"/>
        <v>45872</v>
      </c>
      <c r="B900" s="80" t="str">
        <f t="shared" si="282"/>
        <v/>
      </c>
      <c r="D900" s="79" t="e">
        <f t="shared" si="283"/>
        <v>#VALUE!</v>
      </c>
    </row>
    <row r="901" spans="1:4">
      <c r="A901" s="78">
        <f t="shared" si="284"/>
        <v>45873</v>
      </c>
      <c r="B901" s="80" t="str">
        <f t="shared" si="282"/>
        <v/>
      </c>
      <c r="D901" s="79" t="e">
        <f t="shared" si="283"/>
        <v>#VALUE!</v>
      </c>
    </row>
    <row r="902" spans="1:4">
      <c r="A902" s="78">
        <f t="shared" si="284"/>
        <v>45874</v>
      </c>
      <c r="B902" s="80" t="str">
        <f t="shared" si="282"/>
        <v/>
      </c>
      <c r="D902" s="79" t="e">
        <f t="shared" si="283"/>
        <v>#VALUE!</v>
      </c>
    </row>
    <row r="903" spans="1:4">
      <c r="A903" s="78">
        <f t="shared" si="284"/>
        <v>45875</v>
      </c>
      <c r="B903" s="80" t="str">
        <f t="shared" si="282"/>
        <v/>
      </c>
      <c r="D903" s="79" t="e">
        <f t="shared" si="283"/>
        <v>#VALUE!</v>
      </c>
    </row>
    <row r="904" spans="1:4">
      <c r="A904" s="78">
        <f t="shared" si="284"/>
        <v>45876</v>
      </c>
      <c r="B904" s="80" t="str">
        <f t="shared" si="282"/>
        <v/>
      </c>
      <c r="D904" s="79" t="e">
        <f t="shared" si="283"/>
        <v>#VALUE!</v>
      </c>
    </row>
    <row r="905" spans="1:4">
      <c r="A905" s="78">
        <f t="shared" si="284"/>
        <v>45877</v>
      </c>
      <c r="B905" s="80" t="str">
        <f t="shared" si="282"/>
        <v/>
      </c>
      <c r="D905" s="79" t="e">
        <f t="shared" si="283"/>
        <v>#VALUE!</v>
      </c>
    </row>
    <row r="906" spans="1:4">
      <c r="A906" s="78">
        <f t="shared" si="284"/>
        <v>45878</v>
      </c>
      <c r="B906" s="80" t="str">
        <f t="shared" si="282"/>
        <v/>
      </c>
      <c r="D906" s="79" t="e">
        <f t="shared" si="283"/>
        <v>#VALUE!</v>
      </c>
    </row>
    <row r="907" spans="1:4">
      <c r="A907" s="78">
        <f t="shared" si="284"/>
        <v>45879</v>
      </c>
      <c r="B907" s="80" t="str">
        <f t="shared" si="282"/>
        <v/>
      </c>
      <c r="D907" s="79" t="e">
        <f t="shared" si="283"/>
        <v>#VALUE!</v>
      </c>
    </row>
    <row r="908" spans="1:4">
      <c r="A908" s="78">
        <f t="shared" si="284"/>
        <v>45880</v>
      </c>
      <c r="B908" s="80" t="str">
        <f t="shared" si="282"/>
        <v/>
      </c>
      <c r="D908" s="79" t="e">
        <f t="shared" si="283"/>
        <v>#VALUE!</v>
      </c>
    </row>
    <row r="909" spans="1:4">
      <c r="A909" s="78">
        <f t="shared" si="284"/>
        <v>45881</v>
      </c>
      <c r="B909" s="80" t="str">
        <f t="shared" si="282"/>
        <v/>
      </c>
      <c r="D909" s="79" t="e">
        <f t="shared" si="283"/>
        <v>#VALUE!</v>
      </c>
    </row>
    <row r="910" spans="1:4">
      <c r="A910" s="78">
        <f t="shared" si="284"/>
        <v>45882</v>
      </c>
      <c r="B910" s="80" t="str">
        <f t="shared" si="282"/>
        <v/>
      </c>
      <c r="D910" s="79" t="e">
        <f t="shared" si="283"/>
        <v>#VALUE!</v>
      </c>
    </row>
    <row r="911" spans="1:4">
      <c r="A911" s="78">
        <f t="shared" si="284"/>
        <v>45883</v>
      </c>
      <c r="B911" s="80" t="str">
        <f t="shared" si="282"/>
        <v/>
      </c>
      <c r="D911" s="79" t="e">
        <f t="shared" si="283"/>
        <v>#VALUE!</v>
      </c>
    </row>
    <row r="912" spans="1:4">
      <c r="A912" s="78">
        <f t="shared" si="284"/>
        <v>45884</v>
      </c>
      <c r="B912" s="80" t="str">
        <f t="shared" si="282"/>
        <v/>
      </c>
      <c r="D912" s="79" t="e">
        <f t="shared" si="283"/>
        <v>#VALUE!</v>
      </c>
    </row>
    <row r="913" spans="1:4">
      <c r="A913" s="78">
        <f t="shared" si="284"/>
        <v>45885</v>
      </c>
      <c r="B913" s="80" t="str">
        <f t="shared" si="282"/>
        <v/>
      </c>
      <c r="D913" s="79" t="e">
        <f t="shared" si="283"/>
        <v>#VALUE!</v>
      </c>
    </row>
    <row r="914" spans="1:4">
      <c r="A914" s="78">
        <f t="shared" si="284"/>
        <v>45886</v>
      </c>
      <c r="B914" s="80" t="str">
        <f t="shared" si="282"/>
        <v/>
      </c>
      <c r="D914" s="79" t="e">
        <f t="shared" si="283"/>
        <v>#VALUE!</v>
      </c>
    </row>
    <row r="915" spans="1:4">
      <c r="A915" s="78">
        <f t="shared" si="284"/>
        <v>45887</v>
      </c>
      <c r="B915" s="80" t="str">
        <f t="shared" si="282"/>
        <v/>
      </c>
      <c r="D915" s="79" t="e">
        <f t="shared" si="283"/>
        <v>#VALUE!</v>
      </c>
    </row>
    <row r="916" spans="1:4">
      <c r="A916" s="78">
        <f t="shared" si="284"/>
        <v>45888</v>
      </c>
      <c r="B916" s="80" t="str">
        <f t="shared" si="282"/>
        <v/>
      </c>
      <c r="D916" s="79" t="e">
        <f t="shared" si="283"/>
        <v>#VALUE!</v>
      </c>
    </row>
    <row r="917" spans="1:4">
      <c r="A917" s="78">
        <f t="shared" si="284"/>
        <v>45889</v>
      </c>
      <c r="B917" s="80" t="str">
        <f t="shared" si="282"/>
        <v/>
      </c>
      <c r="D917" s="79" t="e">
        <f t="shared" si="283"/>
        <v>#VALUE!</v>
      </c>
    </row>
    <row r="918" spans="1:4">
      <c r="A918" s="78">
        <f t="shared" si="284"/>
        <v>45890</v>
      </c>
      <c r="B918" s="80" t="str">
        <f t="shared" si="282"/>
        <v/>
      </c>
      <c r="D918" s="79" t="e">
        <f t="shared" si="283"/>
        <v>#VALUE!</v>
      </c>
    </row>
    <row r="919" spans="1:4">
      <c r="A919" s="78">
        <f t="shared" si="284"/>
        <v>45891</v>
      </c>
      <c r="B919" s="80" t="str">
        <f t="shared" si="282"/>
        <v/>
      </c>
      <c r="D919" s="79" t="e">
        <f t="shared" si="283"/>
        <v>#VALUE!</v>
      </c>
    </row>
    <row r="920" spans="1:4">
      <c r="A920" s="78">
        <f t="shared" si="284"/>
        <v>45892</v>
      </c>
      <c r="B920" s="80" t="str">
        <f t="shared" si="282"/>
        <v/>
      </c>
      <c r="D920" s="79" t="e">
        <f t="shared" si="283"/>
        <v>#VALUE!</v>
      </c>
    </row>
    <row r="921" spans="1:4">
      <c r="A921" s="78">
        <f t="shared" si="284"/>
        <v>45893</v>
      </c>
      <c r="B921" s="80" t="str">
        <f t="shared" si="282"/>
        <v/>
      </c>
      <c r="D921" s="79" t="e">
        <f t="shared" si="283"/>
        <v>#VALUE!</v>
      </c>
    </row>
    <row r="922" spans="1:4">
      <c r="A922" s="78">
        <f t="shared" si="284"/>
        <v>45894</v>
      </c>
      <c r="B922" s="80" t="str">
        <f t="shared" si="282"/>
        <v/>
      </c>
      <c r="D922" s="79" t="e">
        <f t="shared" si="283"/>
        <v>#VALUE!</v>
      </c>
    </row>
    <row r="923" spans="1:4">
      <c r="A923" s="78">
        <f t="shared" si="284"/>
        <v>45895</v>
      </c>
      <c r="B923" s="80" t="str">
        <f t="shared" si="282"/>
        <v/>
      </c>
      <c r="D923" s="79" t="e">
        <f t="shared" si="283"/>
        <v>#VALUE!</v>
      </c>
    </row>
    <row r="924" spans="1:4">
      <c r="A924" s="78">
        <f t="shared" si="284"/>
        <v>45896</v>
      </c>
      <c r="B924" s="80" t="str">
        <f t="shared" si="282"/>
        <v/>
      </c>
      <c r="D924" s="79" t="e">
        <f t="shared" si="283"/>
        <v>#VALUE!</v>
      </c>
    </row>
    <row r="925" spans="1:4">
      <c r="A925" s="78">
        <f t="shared" si="284"/>
        <v>45897</v>
      </c>
      <c r="B925" s="80" t="str">
        <f t="shared" si="282"/>
        <v/>
      </c>
      <c r="D925" s="79" t="e">
        <f t="shared" si="283"/>
        <v>#VALUE!</v>
      </c>
    </row>
    <row r="926" spans="1:4">
      <c r="A926" s="78">
        <f t="shared" si="284"/>
        <v>45898</v>
      </c>
      <c r="B926" s="80" t="str">
        <f t="shared" si="282"/>
        <v/>
      </c>
      <c r="D926" s="79" t="e">
        <f t="shared" si="283"/>
        <v>#VALUE!</v>
      </c>
    </row>
    <row r="927" spans="1:4">
      <c r="A927" s="78">
        <f t="shared" si="284"/>
        <v>45899</v>
      </c>
      <c r="B927" s="80" t="str">
        <f t="shared" si="282"/>
        <v/>
      </c>
      <c r="D927" s="79" t="e">
        <f t="shared" si="283"/>
        <v>#VALUE!</v>
      </c>
    </row>
    <row r="928" spans="1:4">
      <c r="A928" s="78">
        <f t="shared" si="284"/>
        <v>45900</v>
      </c>
      <c r="B928" s="80" t="str">
        <f t="shared" si="282"/>
        <v/>
      </c>
      <c r="D928" s="79" t="e">
        <f t="shared" si="283"/>
        <v>#VALUE!</v>
      </c>
    </row>
    <row r="929" spans="1:4">
      <c r="A929" s="78">
        <f t="shared" si="284"/>
        <v>45901</v>
      </c>
      <c r="B929" s="80" t="str">
        <f t="shared" si="282"/>
        <v/>
      </c>
      <c r="D929" s="79" t="e">
        <f t="shared" si="283"/>
        <v>#VALUE!</v>
      </c>
    </row>
    <row r="930" spans="1:4">
      <c r="A930" s="78">
        <f t="shared" si="284"/>
        <v>45902</v>
      </c>
      <c r="B930" s="80" t="str">
        <f t="shared" si="282"/>
        <v/>
      </c>
      <c r="D930" s="79" t="e">
        <f t="shared" si="283"/>
        <v>#VALUE!</v>
      </c>
    </row>
    <row r="931" spans="1:4">
      <c r="A931" s="78">
        <f t="shared" si="284"/>
        <v>45903</v>
      </c>
      <c r="B931" s="80" t="str">
        <f t="shared" si="282"/>
        <v/>
      </c>
      <c r="D931" s="79" t="e">
        <f t="shared" si="283"/>
        <v>#VALUE!</v>
      </c>
    </row>
    <row r="932" spans="1:4">
      <c r="A932" s="78">
        <f t="shared" si="284"/>
        <v>45904</v>
      </c>
      <c r="B932" s="80" t="str">
        <f t="shared" si="282"/>
        <v/>
      </c>
      <c r="D932" s="79" t="e">
        <f t="shared" si="283"/>
        <v>#VALUE!</v>
      </c>
    </row>
    <row r="933" spans="1:4">
      <c r="A933" s="78">
        <f t="shared" si="284"/>
        <v>45905</v>
      </c>
      <c r="B933" s="80" t="str">
        <f t="shared" si="282"/>
        <v/>
      </c>
      <c r="D933" s="79" t="e">
        <f t="shared" si="283"/>
        <v>#VALUE!</v>
      </c>
    </row>
    <row r="934" spans="1:4">
      <c r="A934" s="78">
        <f t="shared" si="284"/>
        <v>45906</v>
      </c>
      <c r="B934" s="80" t="str">
        <f t="shared" si="282"/>
        <v/>
      </c>
      <c r="D934" s="79" t="e">
        <f t="shared" si="283"/>
        <v>#VALUE!</v>
      </c>
    </row>
    <row r="935" spans="1:4">
      <c r="A935" s="78">
        <f t="shared" si="284"/>
        <v>45907</v>
      </c>
      <c r="B935" s="80" t="str">
        <f t="shared" ref="B935:B998" si="285">+IF(C935=0,"",LOOKUP(A935,$A$14:$C$675,$C$14:$C$675))</f>
        <v/>
      </c>
      <c r="D935" s="79" t="e">
        <f t="shared" si="283"/>
        <v>#VALUE!</v>
      </c>
    </row>
    <row r="936" spans="1:4">
      <c r="A936" s="78">
        <f t="shared" si="284"/>
        <v>45908</v>
      </c>
      <c r="B936" s="80" t="str">
        <f t="shared" si="285"/>
        <v/>
      </c>
      <c r="D936" s="79" t="e">
        <f t="shared" si="283"/>
        <v>#VALUE!</v>
      </c>
    </row>
    <row r="937" spans="1:4">
      <c r="A937" s="78">
        <f t="shared" si="284"/>
        <v>45909</v>
      </c>
      <c r="B937" s="80" t="str">
        <f t="shared" si="285"/>
        <v/>
      </c>
      <c r="D937" s="79" t="e">
        <f t="shared" si="283"/>
        <v>#VALUE!</v>
      </c>
    </row>
    <row r="938" spans="1:4">
      <c r="A938" s="78">
        <f t="shared" si="284"/>
        <v>45910</v>
      </c>
      <c r="B938" s="80" t="str">
        <f t="shared" si="285"/>
        <v/>
      </c>
      <c r="D938" s="79" t="e">
        <f t="shared" si="283"/>
        <v>#VALUE!</v>
      </c>
    </row>
    <row r="939" spans="1:4">
      <c r="A939" s="78">
        <f t="shared" si="284"/>
        <v>45911</v>
      </c>
      <c r="B939" s="80" t="str">
        <f t="shared" si="285"/>
        <v/>
      </c>
      <c r="D939" s="79" t="e">
        <f t="shared" si="283"/>
        <v>#VALUE!</v>
      </c>
    </row>
    <row r="940" spans="1:4">
      <c r="A940" s="78">
        <f t="shared" si="284"/>
        <v>45912</v>
      </c>
      <c r="B940" s="80" t="str">
        <f t="shared" si="285"/>
        <v/>
      </c>
      <c r="D940" s="79" t="e">
        <f t="shared" si="283"/>
        <v>#VALUE!</v>
      </c>
    </row>
    <row r="941" spans="1:4">
      <c r="A941" s="78">
        <f t="shared" si="284"/>
        <v>45913</v>
      </c>
      <c r="B941" s="80" t="str">
        <f t="shared" si="285"/>
        <v/>
      </c>
      <c r="D941" s="79" t="e">
        <f t="shared" si="283"/>
        <v>#VALUE!</v>
      </c>
    </row>
    <row r="942" spans="1:4">
      <c r="A942" s="78">
        <f t="shared" si="284"/>
        <v>45914</v>
      </c>
      <c r="B942" s="80" t="str">
        <f t="shared" si="285"/>
        <v/>
      </c>
      <c r="D942" s="79" t="e">
        <f t="shared" si="283"/>
        <v>#VALUE!</v>
      </c>
    </row>
    <row r="943" spans="1:4">
      <c r="A943" s="78">
        <f t="shared" si="284"/>
        <v>45915</v>
      </c>
      <c r="B943" s="80" t="str">
        <f t="shared" si="285"/>
        <v/>
      </c>
      <c r="D943" s="79" t="e">
        <f t="shared" ref="D943:D1006" si="286">+ROUND(B943*C943,2)</f>
        <v>#VALUE!</v>
      </c>
    </row>
    <row r="944" spans="1:4">
      <c r="A944" s="78">
        <f t="shared" ref="A944:A998" si="287">+A943+1</f>
        <v>45916</v>
      </c>
      <c r="B944" s="80" t="str">
        <f t="shared" si="285"/>
        <v/>
      </c>
      <c r="D944" s="79" t="e">
        <f t="shared" si="286"/>
        <v>#VALUE!</v>
      </c>
    </row>
    <row r="945" spans="1:4">
      <c r="A945" s="78">
        <f t="shared" si="287"/>
        <v>45917</v>
      </c>
      <c r="B945" s="80" t="str">
        <f t="shared" si="285"/>
        <v/>
      </c>
      <c r="D945" s="79" t="e">
        <f t="shared" si="286"/>
        <v>#VALUE!</v>
      </c>
    </row>
    <row r="946" spans="1:4">
      <c r="A946" s="78">
        <f t="shared" si="287"/>
        <v>45918</v>
      </c>
      <c r="B946" s="80" t="str">
        <f t="shared" si="285"/>
        <v/>
      </c>
      <c r="D946" s="79" t="e">
        <f t="shared" si="286"/>
        <v>#VALUE!</v>
      </c>
    </row>
    <row r="947" spans="1:4">
      <c r="A947" s="78">
        <f t="shared" si="287"/>
        <v>45919</v>
      </c>
      <c r="B947" s="80" t="str">
        <f t="shared" si="285"/>
        <v/>
      </c>
      <c r="D947" s="79" t="e">
        <f t="shared" si="286"/>
        <v>#VALUE!</v>
      </c>
    </row>
    <row r="948" spans="1:4">
      <c r="A948" s="78">
        <f t="shared" si="287"/>
        <v>45920</v>
      </c>
      <c r="B948" s="80" t="str">
        <f t="shared" si="285"/>
        <v/>
      </c>
      <c r="D948" s="79" t="e">
        <f t="shared" si="286"/>
        <v>#VALUE!</v>
      </c>
    </row>
    <row r="949" spans="1:4">
      <c r="A949" s="78">
        <f t="shared" si="287"/>
        <v>45921</v>
      </c>
      <c r="B949" s="80" t="str">
        <f t="shared" si="285"/>
        <v/>
      </c>
      <c r="D949" s="79" t="e">
        <f t="shared" si="286"/>
        <v>#VALUE!</v>
      </c>
    </row>
    <row r="950" spans="1:4">
      <c r="A950" s="78">
        <f t="shared" si="287"/>
        <v>45922</v>
      </c>
      <c r="B950" s="80" t="str">
        <f t="shared" si="285"/>
        <v/>
      </c>
      <c r="D950" s="79" t="e">
        <f t="shared" si="286"/>
        <v>#VALUE!</v>
      </c>
    </row>
    <row r="951" spans="1:4">
      <c r="A951" s="78">
        <f t="shared" si="287"/>
        <v>45923</v>
      </c>
      <c r="B951" s="80" t="str">
        <f t="shared" si="285"/>
        <v/>
      </c>
      <c r="D951" s="79" t="e">
        <f t="shared" si="286"/>
        <v>#VALUE!</v>
      </c>
    </row>
    <row r="952" spans="1:4">
      <c r="A952" s="78">
        <f t="shared" si="287"/>
        <v>45924</v>
      </c>
      <c r="B952" s="80" t="str">
        <f t="shared" si="285"/>
        <v/>
      </c>
      <c r="D952" s="79" t="e">
        <f t="shared" si="286"/>
        <v>#VALUE!</v>
      </c>
    </row>
    <row r="953" spans="1:4">
      <c r="A953" s="78">
        <f t="shared" si="287"/>
        <v>45925</v>
      </c>
      <c r="B953" s="80" t="str">
        <f t="shared" si="285"/>
        <v/>
      </c>
      <c r="D953" s="79" t="e">
        <f t="shared" si="286"/>
        <v>#VALUE!</v>
      </c>
    </row>
    <row r="954" spans="1:4">
      <c r="A954" s="78">
        <f t="shared" si="287"/>
        <v>45926</v>
      </c>
      <c r="B954" s="80" t="str">
        <f t="shared" si="285"/>
        <v/>
      </c>
      <c r="D954" s="79" t="e">
        <f t="shared" si="286"/>
        <v>#VALUE!</v>
      </c>
    </row>
    <row r="955" spans="1:4">
      <c r="A955" s="78">
        <f t="shared" si="287"/>
        <v>45927</v>
      </c>
      <c r="B955" s="80" t="str">
        <f t="shared" si="285"/>
        <v/>
      </c>
      <c r="D955" s="79" t="e">
        <f t="shared" si="286"/>
        <v>#VALUE!</v>
      </c>
    </row>
    <row r="956" spans="1:4">
      <c r="A956" s="78">
        <f t="shared" si="287"/>
        <v>45928</v>
      </c>
      <c r="B956" s="80" t="str">
        <f t="shared" si="285"/>
        <v/>
      </c>
      <c r="D956" s="79" t="e">
        <f t="shared" si="286"/>
        <v>#VALUE!</v>
      </c>
    </row>
    <row r="957" spans="1:4">
      <c r="A957" s="78">
        <f t="shared" si="287"/>
        <v>45929</v>
      </c>
      <c r="B957" s="80" t="str">
        <f t="shared" si="285"/>
        <v/>
      </c>
      <c r="D957" s="79" t="e">
        <f t="shared" si="286"/>
        <v>#VALUE!</v>
      </c>
    </row>
    <row r="958" spans="1:4">
      <c r="A958" s="78">
        <f t="shared" si="287"/>
        <v>45930</v>
      </c>
      <c r="B958" s="80" t="str">
        <f t="shared" si="285"/>
        <v/>
      </c>
      <c r="D958" s="79" t="e">
        <f t="shared" si="286"/>
        <v>#VALUE!</v>
      </c>
    </row>
    <row r="959" spans="1:4">
      <c r="A959" s="78">
        <f t="shared" si="287"/>
        <v>45931</v>
      </c>
      <c r="B959" s="80" t="str">
        <f t="shared" si="285"/>
        <v/>
      </c>
      <c r="D959" s="79" t="e">
        <f t="shared" si="286"/>
        <v>#VALUE!</v>
      </c>
    </row>
    <row r="960" spans="1:4">
      <c r="A960" s="78">
        <f t="shared" si="287"/>
        <v>45932</v>
      </c>
      <c r="B960" s="80" t="str">
        <f t="shared" si="285"/>
        <v/>
      </c>
      <c r="D960" s="79" t="e">
        <f t="shared" si="286"/>
        <v>#VALUE!</v>
      </c>
    </row>
    <row r="961" spans="1:4">
      <c r="A961" s="78">
        <f t="shared" si="287"/>
        <v>45933</v>
      </c>
      <c r="B961" s="80" t="str">
        <f t="shared" si="285"/>
        <v/>
      </c>
      <c r="D961" s="79" t="e">
        <f t="shared" si="286"/>
        <v>#VALUE!</v>
      </c>
    </row>
    <row r="962" spans="1:4">
      <c r="A962" s="78">
        <f t="shared" si="287"/>
        <v>45934</v>
      </c>
      <c r="B962" s="80" t="str">
        <f t="shared" si="285"/>
        <v/>
      </c>
      <c r="D962" s="79" t="e">
        <f t="shared" si="286"/>
        <v>#VALUE!</v>
      </c>
    </row>
    <row r="963" spans="1:4">
      <c r="A963" s="78">
        <f t="shared" si="287"/>
        <v>45935</v>
      </c>
      <c r="B963" s="80" t="str">
        <f t="shared" si="285"/>
        <v/>
      </c>
      <c r="D963" s="79" t="e">
        <f t="shared" si="286"/>
        <v>#VALUE!</v>
      </c>
    </row>
    <row r="964" spans="1:4">
      <c r="A964" s="78">
        <f t="shared" si="287"/>
        <v>45936</v>
      </c>
      <c r="B964" s="80" t="str">
        <f t="shared" si="285"/>
        <v/>
      </c>
      <c r="D964" s="79" t="e">
        <f t="shared" si="286"/>
        <v>#VALUE!</v>
      </c>
    </row>
    <row r="965" spans="1:4">
      <c r="A965" s="78">
        <f t="shared" si="287"/>
        <v>45937</v>
      </c>
      <c r="B965" s="80" t="str">
        <f t="shared" si="285"/>
        <v/>
      </c>
      <c r="D965" s="79" t="e">
        <f t="shared" si="286"/>
        <v>#VALUE!</v>
      </c>
    </row>
    <row r="966" spans="1:4">
      <c r="A966" s="78">
        <f t="shared" si="287"/>
        <v>45938</v>
      </c>
      <c r="B966" s="80" t="str">
        <f t="shared" si="285"/>
        <v/>
      </c>
      <c r="D966" s="79" t="e">
        <f t="shared" si="286"/>
        <v>#VALUE!</v>
      </c>
    </row>
    <row r="967" spans="1:4">
      <c r="A967" s="78">
        <f t="shared" si="287"/>
        <v>45939</v>
      </c>
      <c r="B967" s="80" t="str">
        <f t="shared" si="285"/>
        <v/>
      </c>
      <c r="D967" s="79" t="e">
        <f t="shared" si="286"/>
        <v>#VALUE!</v>
      </c>
    </row>
    <row r="968" spans="1:4">
      <c r="A968" s="78">
        <f t="shared" si="287"/>
        <v>45940</v>
      </c>
      <c r="B968" s="80" t="str">
        <f t="shared" si="285"/>
        <v/>
      </c>
      <c r="D968" s="79" t="e">
        <f t="shared" si="286"/>
        <v>#VALUE!</v>
      </c>
    </row>
    <row r="969" spans="1:4">
      <c r="A969" s="78">
        <f t="shared" si="287"/>
        <v>45941</v>
      </c>
      <c r="B969" s="80" t="str">
        <f t="shared" si="285"/>
        <v/>
      </c>
      <c r="D969" s="79" t="e">
        <f t="shared" si="286"/>
        <v>#VALUE!</v>
      </c>
    </row>
    <row r="970" spans="1:4">
      <c r="A970" s="78">
        <f t="shared" si="287"/>
        <v>45942</v>
      </c>
      <c r="B970" s="80" t="str">
        <f t="shared" si="285"/>
        <v/>
      </c>
      <c r="D970" s="79" t="e">
        <f t="shared" si="286"/>
        <v>#VALUE!</v>
      </c>
    </row>
    <row r="971" spans="1:4">
      <c r="A971" s="78">
        <f t="shared" si="287"/>
        <v>45943</v>
      </c>
      <c r="B971" s="80" t="str">
        <f t="shared" si="285"/>
        <v/>
      </c>
      <c r="D971" s="79" t="e">
        <f t="shared" si="286"/>
        <v>#VALUE!</v>
      </c>
    </row>
    <row r="972" spans="1:4">
      <c r="A972" s="78">
        <f t="shared" si="287"/>
        <v>45944</v>
      </c>
      <c r="B972" s="80" t="str">
        <f t="shared" si="285"/>
        <v/>
      </c>
      <c r="D972" s="79" t="e">
        <f t="shared" si="286"/>
        <v>#VALUE!</v>
      </c>
    </row>
    <row r="973" spans="1:4">
      <c r="A973" s="78">
        <f t="shared" si="287"/>
        <v>45945</v>
      </c>
      <c r="B973" s="80" t="str">
        <f t="shared" si="285"/>
        <v/>
      </c>
      <c r="D973" s="79" t="e">
        <f t="shared" si="286"/>
        <v>#VALUE!</v>
      </c>
    </row>
    <row r="974" spans="1:4">
      <c r="A974" s="78">
        <f t="shared" si="287"/>
        <v>45946</v>
      </c>
      <c r="B974" s="80" t="str">
        <f t="shared" si="285"/>
        <v/>
      </c>
      <c r="D974" s="79" t="e">
        <f t="shared" si="286"/>
        <v>#VALUE!</v>
      </c>
    </row>
    <row r="975" spans="1:4">
      <c r="A975" s="78">
        <f t="shared" si="287"/>
        <v>45947</v>
      </c>
      <c r="B975" s="80" t="str">
        <f t="shared" si="285"/>
        <v/>
      </c>
      <c r="D975" s="79" t="e">
        <f t="shared" si="286"/>
        <v>#VALUE!</v>
      </c>
    </row>
    <row r="976" spans="1:4">
      <c r="A976" s="78">
        <f t="shared" si="287"/>
        <v>45948</v>
      </c>
      <c r="B976" s="80" t="str">
        <f t="shared" si="285"/>
        <v/>
      </c>
      <c r="D976" s="79" t="e">
        <f t="shared" si="286"/>
        <v>#VALUE!</v>
      </c>
    </row>
    <row r="977" spans="1:4">
      <c r="A977" s="78">
        <f t="shared" si="287"/>
        <v>45949</v>
      </c>
      <c r="B977" s="80" t="str">
        <f t="shared" si="285"/>
        <v/>
      </c>
      <c r="D977" s="79" t="e">
        <f t="shared" si="286"/>
        <v>#VALUE!</v>
      </c>
    </row>
    <row r="978" spans="1:4">
      <c r="A978" s="78">
        <f t="shared" si="287"/>
        <v>45950</v>
      </c>
      <c r="B978" s="80" t="str">
        <f t="shared" si="285"/>
        <v/>
      </c>
      <c r="D978" s="79" t="e">
        <f t="shared" si="286"/>
        <v>#VALUE!</v>
      </c>
    </row>
    <row r="979" spans="1:4">
      <c r="A979" s="78">
        <f t="shared" si="287"/>
        <v>45951</v>
      </c>
      <c r="B979" s="80" t="str">
        <f t="shared" si="285"/>
        <v/>
      </c>
      <c r="D979" s="79" t="e">
        <f t="shared" si="286"/>
        <v>#VALUE!</v>
      </c>
    </row>
    <row r="980" spans="1:4">
      <c r="A980" s="78">
        <f t="shared" si="287"/>
        <v>45952</v>
      </c>
      <c r="B980" s="80" t="str">
        <f t="shared" si="285"/>
        <v/>
      </c>
      <c r="D980" s="79" t="e">
        <f t="shared" si="286"/>
        <v>#VALUE!</v>
      </c>
    </row>
    <row r="981" spans="1:4">
      <c r="A981" s="78">
        <f t="shared" si="287"/>
        <v>45953</v>
      </c>
      <c r="B981" s="80" t="str">
        <f t="shared" si="285"/>
        <v/>
      </c>
      <c r="D981" s="79" t="e">
        <f t="shared" si="286"/>
        <v>#VALUE!</v>
      </c>
    </row>
    <row r="982" spans="1:4">
      <c r="A982" s="78">
        <f t="shared" si="287"/>
        <v>45954</v>
      </c>
      <c r="B982" s="80" t="str">
        <f t="shared" si="285"/>
        <v/>
      </c>
      <c r="D982" s="79" t="e">
        <f t="shared" si="286"/>
        <v>#VALUE!</v>
      </c>
    </row>
    <row r="983" spans="1:4">
      <c r="A983" s="78">
        <f t="shared" si="287"/>
        <v>45955</v>
      </c>
      <c r="B983" s="80" t="str">
        <f t="shared" si="285"/>
        <v/>
      </c>
      <c r="D983" s="79" t="e">
        <f t="shared" si="286"/>
        <v>#VALUE!</v>
      </c>
    </row>
    <row r="984" spans="1:4">
      <c r="A984" s="78">
        <f t="shared" si="287"/>
        <v>45956</v>
      </c>
      <c r="B984" s="80" t="str">
        <f t="shared" si="285"/>
        <v/>
      </c>
      <c r="D984" s="79" t="e">
        <f t="shared" si="286"/>
        <v>#VALUE!</v>
      </c>
    </row>
    <row r="985" spans="1:4">
      <c r="A985" s="78">
        <f t="shared" si="287"/>
        <v>45957</v>
      </c>
      <c r="B985" s="80" t="str">
        <f t="shared" si="285"/>
        <v/>
      </c>
      <c r="D985" s="79" t="e">
        <f t="shared" si="286"/>
        <v>#VALUE!</v>
      </c>
    </row>
    <row r="986" spans="1:4">
      <c r="A986" s="78">
        <f t="shared" si="287"/>
        <v>45958</v>
      </c>
      <c r="B986" s="80" t="str">
        <f t="shared" si="285"/>
        <v/>
      </c>
      <c r="D986" s="79" t="e">
        <f t="shared" si="286"/>
        <v>#VALUE!</v>
      </c>
    </row>
    <row r="987" spans="1:4">
      <c r="A987" s="78">
        <f t="shared" si="287"/>
        <v>45959</v>
      </c>
      <c r="B987" s="80" t="str">
        <f t="shared" si="285"/>
        <v/>
      </c>
      <c r="D987" s="79" t="e">
        <f t="shared" si="286"/>
        <v>#VALUE!</v>
      </c>
    </row>
    <row r="988" spans="1:4">
      <c r="A988" s="78">
        <f t="shared" si="287"/>
        <v>45960</v>
      </c>
      <c r="B988" s="80" t="str">
        <f t="shared" si="285"/>
        <v/>
      </c>
      <c r="D988" s="79" t="e">
        <f t="shared" si="286"/>
        <v>#VALUE!</v>
      </c>
    </row>
    <row r="989" spans="1:4">
      <c r="A989" s="78">
        <f t="shared" si="287"/>
        <v>45961</v>
      </c>
      <c r="B989" s="80" t="str">
        <f t="shared" si="285"/>
        <v/>
      </c>
      <c r="D989" s="79" t="e">
        <f t="shared" si="286"/>
        <v>#VALUE!</v>
      </c>
    </row>
    <row r="990" spans="1:4">
      <c r="A990" s="78">
        <f t="shared" si="287"/>
        <v>45962</v>
      </c>
      <c r="B990" s="80" t="str">
        <f t="shared" si="285"/>
        <v/>
      </c>
      <c r="D990" s="79" t="e">
        <f t="shared" si="286"/>
        <v>#VALUE!</v>
      </c>
    </row>
    <row r="991" spans="1:4">
      <c r="A991" s="78">
        <f t="shared" si="287"/>
        <v>45963</v>
      </c>
      <c r="B991" s="80" t="str">
        <f t="shared" si="285"/>
        <v/>
      </c>
      <c r="D991" s="79" t="e">
        <f t="shared" si="286"/>
        <v>#VALUE!</v>
      </c>
    </row>
    <row r="992" spans="1:4">
      <c r="A992" s="78">
        <f t="shared" si="287"/>
        <v>45964</v>
      </c>
      <c r="B992" s="80" t="str">
        <f t="shared" si="285"/>
        <v/>
      </c>
      <c r="D992" s="79" t="e">
        <f t="shared" si="286"/>
        <v>#VALUE!</v>
      </c>
    </row>
    <row r="993" spans="1:4">
      <c r="A993" s="78">
        <f t="shared" si="287"/>
        <v>45965</v>
      </c>
      <c r="B993" s="80" t="str">
        <f t="shared" si="285"/>
        <v/>
      </c>
      <c r="D993" s="79" t="e">
        <f t="shared" si="286"/>
        <v>#VALUE!</v>
      </c>
    </row>
    <row r="994" spans="1:4">
      <c r="A994" s="78">
        <f t="shared" si="287"/>
        <v>45966</v>
      </c>
      <c r="B994" s="80" t="str">
        <f t="shared" si="285"/>
        <v/>
      </c>
      <c r="D994" s="79" t="e">
        <f t="shared" si="286"/>
        <v>#VALUE!</v>
      </c>
    </row>
    <row r="995" spans="1:4">
      <c r="A995" s="78">
        <f t="shared" si="287"/>
        <v>45967</v>
      </c>
      <c r="B995" s="80" t="str">
        <f t="shared" si="285"/>
        <v/>
      </c>
      <c r="D995" s="79" t="e">
        <f t="shared" si="286"/>
        <v>#VALUE!</v>
      </c>
    </row>
    <row r="996" spans="1:4">
      <c r="A996" s="78">
        <f t="shared" si="287"/>
        <v>45968</v>
      </c>
      <c r="B996" s="80" t="str">
        <f t="shared" si="285"/>
        <v/>
      </c>
      <c r="D996" s="79" t="e">
        <f t="shared" si="286"/>
        <v>#VALUE!</v>
      </c>
    </row>
    <row r="997" spans="1:4">
      <c r="A997" s="78">
        <f t="shared" si="287"/>
        <v>45969</v>
      </c>
      <c r="B997" s="80" t="str">
        <f t="shared" si="285"/>
        <v/>
      </c>
      <c r="D997" s="79" t="e">
        <f t="shared" si="286"/>
        <v>#VALUE!</v>
      </c>
    </row>
    <row r="998" spans="1:4">
      <c r="A998" s="78">
        <f t="shared" si="287"/>
        <v>45970</v>
      </c>
      <c r="B998" s="80" t="str">
        <f t="shared" si="285"/>
        <v/>
      </c>
      <c r="D998" s="79" t="e">
        <f t="shared" si="286"/>
        <v>#VALUE!</v>
      </c>
    </row>
    <row r="999" spans="1:4">
      <c r="A999" s="78">
        <f>+A998+1</f>
        <v>45971</v>
      </c>
      <c r="B999" s="80" t="str">
        <f t="shared" ref="B999:B1062" si="288">+IF(C999=0,"",LOOKUP(A999,$A$14:$C$675,$C$14:$C$675))</f>
        <v/>
      </c>
      <c r="D999" s="79" t="e">
        <f t="shared" si="286"/>
        <v>#VALUE!</v>
      </c>
    </row>
    <row r="1000" spans="1:4">
      <c r="A1000" s="78">
        <f t="shared" ref="A1000:A1063" si="289">+A999+1</f>
        <v>45972</v>
      </c>
      <c r="B1000" s="80" t="str">
        <f t="shared" si="288"/>
        <v/>
      </c>
      <c r="D1000" s="79" t="e">
        <f t="shared" si="286"/>
        <v>#VALUE!</v>
      </c>
    </row>
    <row r="1001" spans="1:4">
      <c r="A1001" s="78">
        <f t="shared" si="289"/>
        <v>45973</v>
      </c>
      <c r="B1001" s="80" t="str">
        <f t="shared" si="288"/>
        <v/>
      </c>
      <c r="D1001" s="79" t="e">
        <f t="shared" si="286"/>
        <v>#VALUE!</v>
      </c>
    </row>
    <row r="1002" spans="1:4">
      <c r="A1002" s="78">
        <f t="shared" si="289"/>
        <v>45974</v>
      </c>
      <c r="B1002" s="80" t="str">
        <f t="shared" si="288"/>
        <v/>
      </c>
      <c r="D1002" s="79" t="e">
        <f t="shared" si="286"/>
        <v>#VALUE!</v>
      </c>
    </row>
    <row r="1003" spans="1:4">
      <c r="A1003" s="78">
        <f t="shared" si="289"/>
        <v>45975</v>
      </c>
      <c r="B1003" s="80" t="str">
        <f t="shared" si="288"/>
        <v/>
      </c>
      <c r="D1003" s="79" t="e">
        <f t="shared" si="286"/>
        <v>#VALUE!</v>
      </c>
    </row>
    <row r="1004" spans="1:4">
      <c r="A1004" s="78">
        <f t="shared" si="289"/>
        <v>45976</v>
      </c>
      <c r="B1004" s="80" t="str">
        <f t="shared" si="288"/>
        <v/>
      </c>
      <c r="D1004" s="79" t="e">
        <f t="shared" si="286"/>
        <v>#VALUE!</v>
      </c>
    </row>
    <row r="1005" spans="1:4">
      <c r="A1005" s="78">
        <f t="shared" si="289"/>
        <v>45977</v>
      </c>
      <c r="B1005" s="80" t="str">
        <f t="shared" si="288"/>
        <v/>
      </c>
      <c r="D1005" s="79" t="e">
        <f t="shared" si="286"/>
        <v>#VALUE!</v>
      </c>
    </row>
    <row r="1006" spans="1:4">
      <c r="A1006" s="78">
        <f t="shared" si="289"/>
        <v>45978</v>
      </c>
      <c r="B1006" s="80" t="str">
        <f t="shared" si="288"/>
        <v/>
      </c>
      <c r="D1006" s="79" t="e">
        <f t="shared" si="286"/>
        <v>#VALUE!</v>
      </c>
    </row>
    <row r="1007" spans="1:4">
      <c r="A1007" s="78">
        <f t="shared" si="289"/>
        <v>45979</v>
      </c>
      <c r="B1007" s="80" t="str">
        <f t="shared" si="288"/>
        <v/>
      </c>
      <c r="D1007" s="79" t="e">
        <f t="shared" ref="D1007:D1070" si="290">+ROUND(B1007*C1007,2)</f>
        <v>#VALUE!</v>
      </c>
    </row>
    <row r="1008" spans="1:4">
      <c r="A1008" s="78">
        <f t="shared" si="289"/>
        <v>45980</v>
      </c>
      <c r="B1008" s="80" t="str">
        <f t="shared" si="288"/>
        <v/>
      </c>
      <c r="D1008" s="79" t="e">
        <f t="shared" si="290"/>
        <v>#VALUE!</v>
      </c>
    </row>
    <row r="1009" spans="1:4">
      <c r="A1009" s="78">
        <f t="shared" si="289"/>
        <v>45981</v>
      </c>
      <c r="B1009" s="80" t="str">
        <f t="shared" si="288"/>
        <v/>
      </c>
      <c r="D1009" s="79" t="e">
        <f t="shared" si="290"/>
        <v>#VALUE!</v>
      </c>
    </row>
    <row r="1010" spans="1:4">
      <c r="A1010" s="78">
        <f t="shared" si="289"/>
        <v>45982</v>
      </c>
      <c r="B1010" s="80" t="str">
        <f t="shared" si="288"/>
        <v/>
      </c>
      <c r="D1010" s="79" t="e">
        <f t="shared" si="290"/>
        <v>#VALUE!</v>
      </c>
    </row>
    <row r="1011" spans="1:4">
      <c r="A1011" s="78">
        <f t="shared" si="289"/>
        <v>45983</v>
      </c>
      <c r="B1011" s="80" t="str">
        <f t="shared" si="288"/>
        <v/>
      </c>
      <c r="D1011" s="79" t="e">
        <f t="shared" si="290"/>
        <v>#VALUE!</v>
      </c>
    </row>
    <row r="1012" spans="1:4">
      <c r="A1012" s="78">
        <f t="shared" si="289"/>
        <v>45984</v>
      </c>
      <c r="B1012" s="80" t="str">
        <f t="shared" si="288"/>
        <v/>
      </c>
      <c r="D1012" s="79" t="e">
        <f t="shared" si="290"/>
        <v>#VALUE!</v>
      </c>
    </row>
    <row r="1013" spans="1:4">
      <c r="A1013" s="78">
        <f t="shared" si="289"/>
        <v>45985</v>
      </c>
      <c r="B1013" s="80" t="str">
        <f t="shared" si="288"/>
        <v/>
      </c>
      <c r="D1013" s="79" t="e">
        <f t="shared" si="290"/>
        <v>#VALUE!</v>
      </c>
    </row>
    <row r="1014" spans="1:4">
      <c r="A1014" s="78">
        <f t="shared" si="289"/>
        <v>45986</v>
      </c>
      <c r="B1014" s="80" t="str">
        <f t="shared" si="288"/>
        <v/>
      </c>
      <c r="D1014" s="79" t="e">
        <f t="shared" si="290"/>
        <v>#VALUE!</v>
      </c>
    </row>
    <row r="1015" spans="1:4">
      <c r="A1015" s="78">
        <f t="shared" si="289"/>
        <v>45987</v>
      </c>
      <c r="B1015" s="80" t="str">
        <f t="shared" si="288"/>
        <v/>
      </c>
      <c r="D1015" s="79" t="e">
        <f t="shared" si="290"/>
        <v>#VALUE!</v>
      </c>
    </row>
    <row r="1016" spans="1:4">
      <c r="A1016" s="78">
        <f t="shared" si="289"/>
        <v>45988</v>
      </c>
      <c r="B1016" s="80" t="str">
        <f t="shared" si="288"/>
        <v/>
      </c>
      <c r="D1016" s="79" t="e">
        <f t="shared" si="290"/>
        <v>#VALUE!</v>
      </c>
    </row>
    <row r="1017" spans="1:4">
      <c r="A1017" s="78">
        <f t="shared" si="289"/>
        <v>45989</v>
      </c>
      <c r="B1017" s="80" t="str">
        <f t="shared" si="288"/>
        <v/>
      </c>
      <c r="D1017" s="79" t="e">
        <f t="shared" si="290"/>
        <v>#VALUE!</v>
      </c>
    </row>
    <row r="1018" spans="1:4">
      <c r="A1018" s="78">
        <f t="shared" si="289"/>
        <v>45990</v>
      </c>
      <c r="B1018" s="80" t="str">
        <f t="shared" si="288"/>
        <v/>
      </c>
      <c r="D1018" s="79" t="e">
        <f t="shared" si="290"/>
        <v>#VALUE!</v>
      </c>
    </row>
    <row r="1019" spans="1:4">
      <c r="A1019" s="78">
        <f t="shared" si="289"/>
        <v>45991</v>
      </c>
      <c r="B1019" s="80" t="str">
        <f t="shared" si="288"/>
        <v/>
      </c>
      <c r="D1019" s="79" t="e">
        <f t="shared" si="290"/>
        <v>#VALUE!</v>
      </c>
    </row>
    <row r="1020" spans="1:4">
      <c r="A1020" s="78">
        <f t="shared" si="289"/>
        <v>45992</v>
      </c>
      <c r="B1020" s="80" t="str">
        <f t="shared" si="288"/>
        <v/>
      </c>
      <c r="D1020" s="79" t="e">
        <f t="shared" si="290"/>
        <v>#VALUE!</v>
      </c>
    </row>
    <row r="1021" spans="1:4">
      <c r="A1021" s="78">
        <f t="shared" si="289"/>
        <v>45993</v>
      </c>
      <c r="B1021" s="80" t="str">
        <f t="shared" si="288"/>
        <v/>
      </c>
      <c r="D1021" s="79" t="e">
        <f t="shared" si="290"/>
        <v>#VALUE!</v>
      </c>
    </row>
    <row r="1022" spans="1:4">
      <c r="A1022" s="78">
        <f t="shared" si="289"/>
        <v>45994</v>
      </c>
      <c r="B1022" s="80" t="str">
        <f t="shared" si="288"/>
        <v/>
      </c>
      <c r="D1022" s="79" t="e">
        <f t="shared" si="290"/>
        <v>#VALUE!</v>
      </c>
    </row>
    <row r="1023" spans="1:4">
      <c r="A1023" s="78">
        <f t="shared" si="289"/>
        <v>45995</v>
      </c>
      <c r="B1023" s="80" t="str">
        <f t="shared" si="288"/>
        <v/>
      </c>
      <c r="D1023" s="79" t="e">
        <f t="shared" si="290"/>
        <v>#VALUE!</v>
      </c>
    </row>
    <row r="1024" spans="1:4">
      <c r="A1024" s="78">
        <f t="shared" si="289"/>
        <v>45996</v>
      </c>
      <c r="B1024" s="80" t="str">
        <f t="shared" si="288"/>
        <v/>
      </c>
      <c r="D1024" s="79" t="e">
        <f t="shared" si="290"/>
        <v>#VALUE!</v>
      </c>
    </row>
    <row r="1025" spans="1:4">
      <c r="A1025" s="78">
        <f t="shared" si="289"/>
        <v>45997</v>
      </c>
      <c r="B1025" s="80" t="str">
        <f t="shared" si="288"/>
        <v/>
      </c>
      <c r="D1025" s="79" t="e">
        <f t="shared" si="290"/>
        <v>#VALUE!</v>
      </c>
    </row>
    <row r="1026" spans="1:4">
      <c r="A1026" s="78">
        <f t="shared" si="289"/>
        <v>45998</v>
      </c>
      <c r="B1026" s="80" t="str">
        <f t="shared" si="288"/>
        <v/>
      </c>
      <c r="D1026" s="79" t="e">
        <f t="shared" si="290"/>
        <v>#VALUE!</v>
      </c>
    </row>
    <row r="1027" spans="1:4">
      <c r="A1027" s="78">
        <f t="shared" si="289"/>
        <v>45999</v>
      </c>
      <c r="B1027" s="80" t="str">
        <f t="shared" si="288"/>
        <v/>
      </c>
      <c r="D1027" s="79" t="e">
        <f t="shared" si="290"/>
        <v>#VALUE!</v>
      </c>
    </row>
    <row r="1028" spans="1:4">
      <c r="A1028" s="78">
        <f t="shared" si="289"/>
        <v>46000</v>
      </c>
      <c r="B1028" s="80" t="str">
        <f t="shared" si="288"/>
        <v/>
      </c>
      <c r="D1028" s="79" t="e">
        <f t="shared" si="290"/>
        <v>#VALUE!</v>
      </c>
    </row>
    <row r="1029" spans="1:4">
      <c r="A1029" s="78">
        <f t="shared" si="289"/>
        <v>46001</v>
      </c>
      <c r="B1029" s="80" t="str">
        <f t="shared" si="288"/>
        <v/>
      </c>
      <c r="D1029" s="79" t="e">
        <f t="shared" si="290"/>
        <v>#VALUE!</v>
      </c>
    </row>
    <row r="1030" spans="1:4">
      <c r="A1030" s="78">
        <f t="shared" si="289"/>
        <v>46002</v>
      </c>
      <c r="B1030" s="80" t="str">
        <f t="shared" si="288"/>
        <v/>
      </c>
      <c r="D1030" s="79" t="e">
        <f t="shared" si="290"/>
        <v>#VALUE!</v>
      </c>
    </row>
    <row r="1031" spans="1:4">
      <c r="A1031" s="78">
        <f t="shared" si="289"/>
        <v>46003</v>
      </c>
      <c r="B1031" s="80" t="str">
        <f t="shared" si="288"/>
        <v/>
      </c>
      <c r="D1031" s="79" t="e">
        <f t="shared" si="290"/>
        <v>#VALUE!</v>
      </c>
    </row>
    <row r="1032" spans="1:4">
      <c r="A1032" s="78">
        <f t="shared" si="289"/>
        <v>46004</v>
      </c>
      <c r="B1032" s="80" t="str">
        <f t="shared" si="288"/>
        <v/>
      </c>
      <c r="D1032" s="79" t="e">
        <f t="shared" si="290"/>
        <v>#VALUE!</v>
      </c>
    </row>
    <row r="1033" spans="1:4">
      <c r="A1033" s="78">
        <f t="shared" si="289"/>
        <v>46005</v>
      </c>
      <c r="B1033" s="80" t="str">
        <f t="shared" si="288"/>
        <v/>
      </c>
      <c r="D1033" s="79" t="e">
        <f t="shared" si="290"/>
        <v>#VALUE!</v>
      </c>
    </row>
    <row r="1034" spans="1:4">
      <c r="A1034" s="78">
        <f t="shared" si="289"/>
        <v>46006</v>
      </c>
      <c r="B1034" s="80" t="str">
        <f t="shared" si="288"/>
        <v/>
      </c>
      <c r="D1034" s="79" t="e">
        <f t="shared" si="290"/>
        <v>#VALUE!</v>
      </c>
    </row>
    <row r="1035" spans="1:4">
      <c r="A1035" s="78">
        <f t="shared" si="289"/>
        <v>46007</v>
      </c>
      <c r="B1035" s="80" t="str">
        <f t="shared" si="288"/>
        <v/>
      </c>
      <c r="D1035" s="79" t="e">
        <f t="shared" si="290"/>
        <v>#VALUE!</v>
      </c>
    </row>
    <row r="1036" spans="1:4">
      <c r="A1036" s="78">
        <f t="shared" si="289"/>
        <v>46008</v>
      </c>
      <c r="B1036" s="80" t="str">
        <f t="shared" si="288"/>
        <v/>
      </c>
      <c r="D1036" s="79" t="e">
        <f t="shared" si="290"/>
        <v>#VALUE!</v>
      </c>
    </row>
    <row r="1037" spans="1:4">
      <c r="A1037" s="78">
        <f t="shared" si="289"/>
        <v>46009</v>
      </c>
      <c r="B1037" s="80" t="str">
        <f t="shared" si="288"/>
        <v/>
      </c>
      <c r="D1037" s="79" t="e">
        <f t="shared" si="290"/>
        <v>#VALUE!</v>
      </c>
    </row>
    <row r="1038" spans="1:4">
      <c r="A1038" s="78">
        <f t="shared" si="289"/>
        <v>46010</v>
      </c>
      <c r="B1038" s="80" t="str">
        <f t="shared" si="288"/>
        <v/>
      </c>
      <c r="D1038" s="79" t="e">
        <f t="shared" si="290"/>
        <v>#VALUE!</v>
      </c>
    </row>
    <row r="1039" spans="1:4">
      <c r="A1039" s="78">
        <f t="shared" si="289"/>
        <v>46011</v>
      </c>
      <c r="B1039" s="80" t="str">
        <f t="shared" si="288"/>
        <v/>
      </c>
      <c r="D1039" s="79" t="e">
        <f t="shared" si="290"/>
        <v>#VALUE!</v>
      </c>
    </row>
    <row r="1040" spans="1:4">
      <c r="A1040" s="78">
        <f t="shared" si="289"/>
        <v>46012</v>
      </c>
      <c r="B1040" s="80" t="str">
        <f t="shared" si="288"/>
        <v/>
      </c>
      <c r="D1040" s="79" t="e">
        <f t="shared" si="290"/>
        <v>#VALUE!</v>
      </c>
    </row>
    <row r="1041" spans="1:4">
      <c r="A1041" s="78">
        <f t="shared" si="289"/>
        <v>46013</v>
      </c>
      <c r="B1041" s="80" t="str">
        <f t="shared" si="288"/>
        <v/>
      </c>
      <c r="D1041" s="79" t="e">
        <f t="shared" si="290"/>
        <v>#VALUE!</v>
      </c>
    </row>
    <row r="1042" spans="1:4">
      <c r="A1042" s="78">
        <f t="shared" si="289"/>
        <v>46014</v>
      </c>
      <c r="B1042" s="80" t="str">
        <f t="shared" si="288"/>
        <v/>
      </c>
      <c r="D1042" s="79" t="e">
        <f t="shared" si="290"/>
        <v>#VALUE!</v>
      </c>
    </row>
    <row r="1043" spans="1:4">
      <c r="A1043" s="78">
        <f t="shared" si="289"/>
        <v>46015</v>
      </c>
      <c r="B1043" s="80" t="str">
        <f t="shared" si="288"/>
        <v/>
      </c>
      <c r="D1043" s="79" t="e">
        <f t="shared" si="290"/>
        <v>#VALUE!</v>
      </c>
    </row>
    <row r="1044" spans="1:4">
      <c r="A1044" s="78">
        <f t="shared" si="289"/>
        <v>46016</v>
      </c>
      <c r="B1044" s="80" t="str">
        <f t="shared" si="288"/>
        <v/>
      </c>
      <c r="D1044" s="79" t="e">
        <f t="shared" si="290"/>
        <v>#VALUE!</v>
      </c>
    </row>
    <row r="1045" spans="1:4">
      <c r="A1045" s="78">
        <f t="shared" si="289"/>
        <v>46017</v>
      </c>
      <c r="B1045" s="80" t="str">
        <f t="shared" si="288"/>
        <v/>
      </c>
      <c r="D1045" s="79" t="e">
        <f t="shared" si="290"/>
        <v>#VALUE!</v>
      </c>
    </row>
    <row r="1046" spans="1:4">
      <c r="A1046" s="78">
        <f t="shared" si="289"/>
        <v>46018</v>
      </c>
      <c r="B1046" s="80" t="str">
        <f t="shared" si="288"/>
        <v/>
      </c>
      <c r="D1046" s="79" t="e">
        <f t="shared" si="290"/>
        <v>#VALUE!</v>
      </c>
    </row>
    <row r="1047" spans="1:4">
      <c r="A1047" s="78">
        <f t="shared" si="289"/>
        <v>46019</v>
      </c>
      <c r="B1047" s="80" t="str">
        <f t="shared" si="288"/>
        <v/>
      </c>
      <c r="D1047" s="79" t="e">
        <f t="shared" si="290"/>
        <v>#VALUE!</v>
      </c>
    </row>
    <row r="1048" spans="1:4">
      <c r="A1048" s="78">
        <f t="shared" si="289"/>
        <v>46020</v>
      </c>
      <c r="B1048" s="80" t="str">
        <f t="shared" si="288"/>
        <v/>
      </c>
      <c r="D1048" s="79" t="e">
        <f t="shared" si="290"/>
        <v>#VALUE!</v>
      </c>
    </row>
    <row r="1049" spans="1:4">
      <c r="A1049" s="78">
        <f t="shared" si="289"/>
        <v>46021</v>
      </c>
      <c r="B1049" s="80" t="str">
        <f t="shared" si="288"/>
        <v/>
      </c>
      <c r="D1049" s="79" t="e">
        <f t="shared" si="290"/>
        <v>#VALUE!</v>
      </c>
    </row>
    <row r="1050" spans="1:4">
      <c r="A1050" s="78">
        <f t="shared" si="289"/>
        <v>46022</v>
      </c>
      <c r="B1050" s="80" t="str">
        <f t="shared" si="288"/>
        <v/>
      </c>
      <c r="D1050" s="79" t="e">
        <f t="shared" si="290"/>
        <v>#VALUE!</v>
      </c>
    </row>
    <row r="1051" spans="1:4">
      <c r="A1051" s="78">
        <f t="shared" si="289"/>
        <v>46023</v>
      </c>
      <c r="B1051" s="80" t="str">
        <f t="shared" si="288"/>
        <v/>
      </c>
      <c r="D1051" s="79" t="e">
        <f t="shared" si="290"/>
        <v>#VALUE!</v>
      </c>
    </row>
    <row r="1052" spans="1:4">
      <c r="A1052" s="78">
        <f t="shared" si="289"/>
        <v>46024</v>
      </c>
      <c r="B1052" s="80" t="str">
        <f t="shared" si="288"/>
        <v/>
      </c>
      <c r="D1052" s="79" t="e">
        <f t="shared" si="290"/>
        <v>#VALUE!</v>
      </c>
    </row>
    <row r="1053" spans="1:4">
      <c r="A1053" s="78">
        <f t="shared" si="289"/>
        <v>46025</v>
      </c>
      <c r="B1053" s="80" t="str">
        <f t="shared" si="288"/>
        <v/>
      </c>
      <c r="D1053" s="79" t="e">
        <f t="shared" si="290"/>
        <v>#VALUE!</v>
      </c>
    </row>
    <row r="1054" spans="1:4">
      <c r="A1054" s="78">
        <f t="shared" si="289"/>
        <v>46026</v>
      </c>
      <c r="B1054" s="80" t="str">
        <f t="shared" si="288"/>
        <v/>
      </c>
      <c r="D1054" s="79" t="e">
        <f t="shared" si="290"/>
        <v>#VALUE!</v>
      </c>
    </row>
    <row r="1055" spans="1:4">
      <c r="A1055" s="78">
        <f t="shared" si="289"/>
        <v>46027</v>
      </c>
      <c r="B1055" s="80" t="str">
        <f t="shared" si="288"/>
        <v/>
      </c>
      <c r="D1055" s="79" t="e">
        <f t="shared" si="290"/>
        <v>#VALUE!</v>
      </c>
    </row>
    <row r="1056" spans="1:4">
      <c r="A1056" s="78">
        <f t="shared" si="289"/>
        <v>46028</v>
      </c>
      <c r="B1056" s="80" t="str">
        <f t="shared" si="288"/>
        <v/>
      </c>
      <c r="D1056" s="79" t="e">
        <f t="shared" si="290"/>
        <v>#VALUE!</v>
      </c>
    </row>
    <row r="1057" spans="1:4">
      <c r="A1057" s="78">
        <f t="shared" si="289"/>
        <v>46029</v>
      </c>
      <c r="B1057" s="80" t="str">
        <f t="shared" si="288"/>
        <v/>
      </c>
      <c r="D1057" s="79" t="e">
        <f t="shared" si="290"/>
        <v>#VALUE!</v>
      </c>
    </row>
    <row r="1058" spans="1:4">
      <c r="A1058" s="78">
        <f t="shared" si="289"/>
        <v>46030</v>
      </c>
      <c r="B1058" s="80" t="str">
        <f t="shared" si="288"/>
        <v/>
      </c>
      <c r="D1058" s="79" t="e">
        <f t="shared" si="290"/>
        <v>#VALUE!</v>
      </c>
    </row>
    <row r="1059" spans="1:4">
      <c r="A1059" s="78">
        <f t="shared" si="289"/>
        <v>46031</v>
      </c>
      <c r="B1059" s="80" t="str">
        <f t="shared" si="288"/>
        <v/>
      </c>
      <c r="D1059" s="79" t="e">
        <f t="shared" si="290"/>
        <v>#VALUE!</v>
      </c>
    </row>
    <row r="1060" spans="1:4">
      <c r="A1060" s="78">
        <f t="shared" si="289"/>
        <v>46032</v>
      </c>
      <c r="B1060" s="80" t="str">
        <f t="shared" si="288"/>
        <v/>
      </c>
      <c r="D1060" s="79" t="e">
        <f t="shared" si="290"/>
        <v>#VALUE!</v>
      </c>
    </row>
    <row r="1061" spans="1:4">
      <c r="A1061" s="78">
        <f t="shared" si="289"/>
        <v>46033</v>
      </c>
      <c r="B1061" s="80" t="str">
        <f t="shared" si="288"/>
        <v/>
      </c>
      <c r="D1061" s="79" t="e">
        <f t="shared" si="290"/>
        <v>#VALUE!</v>
      </c>
    </row>
    <row r="1062" spans="1:4">
      <c r="A1062" s="78">
        <f t="shared" si="289"/>
        <v>46034</v>
      </c>
      <c r="B1062" s="80" t="str">
        <f t="shared" si="288"/>
        <v/>
      </c>
      <c r="D1062" s="79" t="e">
        <f t="shared" si="290"/>
        <v>#VALUE!</v>
      </c>
    </row>
    <row r="1063" spans="1:4">
      <c r="A1063" s="78">
        <f t="shared" si="289"/>
        <v>46035</v>
      </c>
      <c r="B1063" s="80" t="str">
        <f t="shared" ref="B1063:B1126" si="291">+IF(C1063=0,"",LOOKUP(A1063,$A$14:$C$675,$C$14:$C$675))</f>
        <v/>
      </c>
      <c r="D1063" s="79" t="e">
        <f t="shared" si="290"/>
        <v>#VALUE!</v>
      </c>
    </row>
    <row r="1064" spans="1:4">
      <c r="A1064" s="78">
        <f t="shared" ref="A1064:A1127" si="292">+A1063+1</f>
        <v>46036</v>
      </c>
      <c r="B1064" s="80" t="str">
        <f t="shared" si="291"/>
        <v/>
      </c>
      <c r="D1064" s="79" t="e">
        <f t="shared" si="290"/>
        <v>#VALUE!</v>
      </c>
    </row>
    <row r="1065" spans="1:4">
      <c r="A1065" s="78">
        <f t="shared" si="292"/>
        <v>46037</v>
      </c>
      <c r="B1065" s="80" t="str">
        <f t="shared" si="291"/>
        <v/>
      </c>
      <c r="D1065" s="79" t="e">
        <f t="shared" si="290"/>
        <v>#VALUE!</v>
      </c>
    </row>
    <row r="1066" spans="1:4">
      <c r="A1066" s="78">
        <f t="shared" si="292"/>
        <v>46038</v>
      </c>
      <c r="B1066" s="80" t="str">
        <f t="shared" si="291"/>
        <v/>
      </c>
      <c r="D1066" s="79" t="e">
        <f t="shared" si="290"/>
        <v>#VALUE!</v>
      </c>
    </row>
    <row r="1067" spans="1:4">
      <c r="A1067" s="78">
        <f t="shared" si="292"/>
        <v>46039</v>
      </c>
      <c r="B1067" s="80" t="str">
        <f t="shared" si="291"/>
        <v/>
      </c>
      <c r="D1067" s="79" t="e">
        <f t="shared" si="290"/>
        <v>#VALUE!</v>
      </c>
    </row>
    <row r="1068" spans="1:4">
      <c r="A1068" s="78">
        <f t="shared" si="292"/>
        <v>46040</v>
      </c>
      <c r="B1068" s="80" t="str">
        <f t="shared" si="291"/>
        <v/>
      </c>
      <c r="D1068" s="79" t="e">
        <f t="shared" si="290"/>
        <v>#VALUE!</v>
      </c>
    </row>
    <row r="1069" spans="1:4">
      <c r="A1069" s="78">
        <f t="shared" si="292"/>
        <v>46041</v>
      </c>
      <c r="B1069" s="80" t="str">
        <f t="shared" si="291"/>
        <v/>
      </c>
      <c r="D1069" s="79" t="e">
        <f t="shared" si="290"/>
        <v>#VALUE!</v>
      </c>
    </row>
    <row r="1070" spans="1:4">
      <c r="A1070" s="78">
        <f t="shared" si="292"/>
        <v>46042</v>
      </c>
      <c r="B1070" s="80" t="str">
        <f t="shared" si="291"/>
        <v/>
      </c>
      <c r="D1070" s="79" t="e">
        <f t="shared" si="290"/>
        <v>#VALUE!</v>
      </c>
    </row>
    <row r="1071" spans="1:4">
      <c r="A1071" s="78">
        <f t="shared" si="292"/>
        <v>46043</v>
      </c>
      <c r="B1071" s="80" t="str">
        <f t="shared" si="291"/>
        <v/>
      </c>
      <c r="D1071" s="79" t="e">
        <f t="shared" ref="D1071:D1134" si="293">+ROUND(B1071*C1071,2)</f>
        <v>#VALUE!</v>
      </c>
    </row>
    <row r="1072" spans="1:4">
      <c r="A1072" s="78">
        <f t="shared" si="292"/>
        <v>46044</v>
      </c>
      <c r="B1072" s="80" t="str">
        <f t="shared" si="291"/>
        <v/>
      </c>
      <c r="D1072" s="79" t="e">
        <f t="shared" si="293"/>
        <v>#VALUE!</v>
      </c>
    </row>
    <row r="1073" spans="1:4">
      <c r="A1073" s="78">
        <f t="shared" si="292"/>
        <v>46045</v>
      </c>
      <c r="B1073" s="80" t="str">
        <f t="shared" si="291"/>
        <v/>
      </c>
      <c r="D1073" s="79" t="e">
        <f t="shared" si="293"/>
        <v>#VALUE!</v>
      </c>
    </row>
    <row r="1074" spans="1:4">
      <c r="A1074" s="78">
        <f t="shared" si="292"/>
        <v>46046</v>
      </c>
      <c r="B1074" s="80" t="str">
        <f t="shared" si="291"/>
        <v/>
      </c>
      <c r="D1074" s="79" t="e">
        <f t="shared" si="293"/>
        <v>#VALUE!</v>
      </c>
    </row>
    <row r="1075" spans="1:4">
      <c r="A1075" s="78">
        <f t="shared" si="292"/>
        <v>46047</v>
      </c>
      <c r="B1075" s="80" t="str">
        <f t="shared" si="291"/>
        <v/>
      </c>
      <c r="D1075" s="79" t="e">
        <f t="shared" si="293"/>
        <v>#VALUE!</v>
      </c>
    </row>
    <row r="1076" spans="1:4">
      <c r="A1076" s="78">
        <f t="shared" si="292"/>
        <v>46048</v>
      </c>
      <c r="B1076" s="80" t="str">
        <f t="shared" si="291"/>
        <v/>
      </c>
      <c r="D1076" s="79" t="e">
        <f t="shared" si="293"/>
        <v>#VALUE!</v>
      </c>
    </row>
    <row r="1077" spans="1:4">
      <c r="A1077" s="78">
        <f t="shared" si="292"/>
        <v>46049</v>
      </c>
      <c r="B1077" s="80" t="str">
        <f t="shared" si="291"/>
        <v/>
      </c>
      <c r="D1077" s="79" t="e">
        <f t="shared" si="293"/>
        <v>#VALUE!</v>
      </c>
    </row>
    <row r="1078" spans="1:4">
      <c r="A1078" s="78">
        <f t="shared" si="292"/>
        <v>46050</v>
      </c>
      <c r="B1078" s="80" t="str">
        <f t="shared" si="291"/>
        <v/>
      </c>
      <c r="D1078" s="79" t="e">
        <f t="shared" si="293"/>
        <v>#VALUE!</v>
      </c>
    </row>
    <row r="1079" spans="1:4">
      <c r="A1079" s="78">
        <f t="shared" si="292"/>
        <v>46051</v>
      </c>
      <c r="B1079" s="80" t="str">
        <f t="shared" si="291"/>
        <v/>
      </c>
      <c r="D1079" s="79" t="e">
        <f t="shared" si="293"/>
        <v>#VALUE!</v>
      </c>
    </row>
    <row r="1080" spans="1:4">
      <c r="A1080" s="78">
        <f t="shared" si="292"/>
        <v>46052</v>
      </c>
      <c r="B1080" s="80" t="str">
        <f t="shared" si="291"/>
        <v/>
      </c>
      <c r="D1080" s="79" t="e">
        <f t="shared" si="293"/>
        <v>#VALUE!</v>
      </c>
    </row>
    <row r="1081" spans="1:4">
      <c r="A1081" s="78">
        <f t="shared" si="292"/>
        <v>46053</v>
      </c>
      <c r="B1081" s="80" t="str">
        <f t="shared" si="291"/>
        <v/>
      </c>
      <c r="D1081" s="79" t="e">
        <f t="shared" si="293"/>
        <v>#VALUE!</v>
      </c>
    </row>
    <row r="1082" spans="1:4">
      <c r="A1082" s="78">
        <f t="shared" si="292"/>
        <v>46054</v>
      </c>
      <c r="B1082" s="80" t="str">
        <f t="shared" si="291"/>
        <v/>
      </c>
      <c r="D1082" s="79" t="e">
        <f t="shared" si="293"/>
        <v>#VALUE!</v>
      </c>
    </row>
    <row r="1083" spans="1:4">
      <c r="A1083" s="78">
        <f t="shared" si="292"/>
        <v>46055</v>
      </c>
      <c r="B1083" s="80" t="str">
        <f t="shared" si="291"/>
        <v/>
      </c>
      <c r="D1083" s="79" t="e">
        <f t="shared" si="293"/>
        <v>#VALUE!</v>
      </c>
    </row>
    <row r="1084" spans="1:4">
      <c r="A1084" s="78">
        <f t="shared" si="292"/>
        <v>46056</v>
      </c>
      <c r="B1084" s="80" t="str">
        <f t="shared" si="291"/>
        <v/>
      </c>
      <c r="D1084" s="79" t="e">
        <f t="shared" si="293"/>
        <v>#VALUE!</v>
      </c>
    </row>
    <row r="1085" spans="1:4">
      <c r="A1085" s="78">
        <f t="shared" si="292"/>
        <v>46057</v>
      </c>
      <c r="B1085" s="80" t="str">
        <f t="shared" si="291"/>
        <v/>
      </c>
      <c r="D1085" s="79" t="e">
        <f t="shared" si="293"/>
        <v>#VALUE!</v>
      </c>
    </row>
    <row r="1086" spans="1:4">
      <c r="A1086" s="78">
        <f t="shared" si="292"/>
        <v>46058</v>
      </c>
      <c r="B1086" s="80" t="str">
        <f t="shared" si="291"/>
        <v/>
      </c>
      <c r="D1086" s="79" t="e">
        <f t="shared" si="293"/>
        <v>#VALUE!</v>
      </c>
    </row>
    <row r="1087" spans="1:4">
      <c r="A1087" s="78">
        <f t="shared" si="292"/>
        <v>46059</v>
      </c>
      <c r="B1087" s="80" t="str">
        <f t="shared" si="291"/>
        <v/>
      </c>
      <c r="D1087" s="79" t="e">
        <f t="shared" si="293"/>
        <v>#VALUE!</v>
      </c>
    </row>
    <row r="1088" spans="1:4">
      <c r="A1088" s="78">
        <f t="shared" si="292"/>
        <v>46060</v>
      </c>
      <c r="B1088" s="80" t="str">
        <f t="shared" si="291"/>
        <v/>
      </c>
      <c r="D1088" s="79" t="e">
        <f t="shared" si="293"/>
        <v>#VALUE!</v>
      </c>
    </row>
    <row r="1089" spans="1:4">
      <c r="A1089" s="78">
        <f t="shared" si="292"/>
        <v>46061</v>
      </c>
      <c r="B1089" s="80" t="str">
        <f t="shared" si="291"/>
        <v/>
      </c>
      <c r="D1089" s="79" t="e">
        <f t="shared" si="293"/>
        <v>#VALUE!</v>
      </c>
    </row>
    <row r="1090" spans="1:4">
      <c r="A1090" s="78">
        <f t="shared" si="292"/>
        <v>46062</v>
      </c>
      <c r="B1090" s="80" t="str">
        <f t="shared" si="291"/>
        <v/>
      </c>
      <c r="D1090" s="79" t="e">
        <f t="shared" si="293"/>
        <v>#VALUE!</v>
      </c>
    </row>
    <row r="1091" spans="1:4">
      <c r="A1091" s="78">
        <f t="shared" si="292"/>
        <v>46063</v>
      </c>
      <c r="B1091" s="80" t="str">
        <f t="shared" si="291"/>
        <v/>
      </c>
      <c r="D1091" s="79" t="e">
        <f t="shared" si="293"/>
        <v>#VALUE!</v>
      </c>
    </row>
    <row r="1092" spans="1:4">
      <c r="A1092" s="78">
        <f t="shared" si="292"/>
        <v>46064</v>
      </c>
      <c r="B1092" s="80" t="str">
        <f t="shared" si="291"/>
        <v/>
      </c>
      <c r="D1092" s="79" t="e">
        <f t="shared" si="293"/>
        <v>#VALUE!</v>
      </c>
    </row>
    <row r="1093" spans="1:4">
      <c r="A1093" s="78">
        <f t="shared" si="292"/>
        <v>46065</v>
      </c>
      <c r="B1093" s="80" t="str">
        <f t="shared" si="291"/>
        <v/>
      </c>
      <c r="D1093" s="79" t="e">
        <f t="shared" si="293"/>
        <v>#VALUE!</v>
      </c>
    </row>
    <row r="1094" spans="1:4">
      <c r="A1094" s="78">
        <f t="shared" si="292"/>
        <v>46066</v>
      </c>
      <c r="B1094" s="80" t="str">
        <f t="shared" si="291"/>
        <v/>
      </c>
      <c r="D1094" s="79" t="e">
        <f t="shared" si="293"/>
        <v>#VALUE!</v>
      </c>
    </row>
    <row r="1095" spans="1:4">
      <c r="A1095" s="78">
        <f t="shared" si="292"/>
        <v>46067</v>
      </c>
      <c r="B1095" s="80" t="str">
        <f t="shared" si="291"/>
        <v/>
      </c>
      <c r="D1095" s="79" t="e">
        <f t="shared" si="293"/>
        <v>#VALUE!</v>
      </c>
    </row>
    <row r="1096" spans="1:4">
      <c r="A1096" s="78">
        <f t="shared" si="292"/>
        <v>46068</v>
      </c>
      <c r="B1096" s="80" t="str">
        <f t="shared" si="291"/>
        <v/>
      </c>
      <c r="D1096" s="79" t="e">
        <f t="shared" si="293"/>
        <v>#VALUE!</v>
      </c>
    </row>
    <row r="1097" spans="1:4">
      <c r="A1097" s="78">
        <f t="shared" si="292"/>
        <v>46069</v>
      </c>
      <c r="B1097" s="80" t="str">
        <f t="shared" si="291"/>
        <v/>
      </c>
      <c r="D1097" s="79" t="e">
        <f t="shared" si="293"/>
        <v>#VALUE!</v>
      </c>
    </row>
    <row r="1098" spans="1:4">
      <c r="A1098" s="78">
        <f t="shared" si="292"/>
        <v>46070</v>
      </c>
      <c r="B1098" s="80" t="str">
        <f t="shared" si="291"/>
        <v/>
      </c>
      <c r="D1098" s="79" t="e">
        <f t="shared" si="293"/>
        <v>#VALUE!</v>
      </c>
    </row>
    <row r="1099" spans="1:4">
      <c r="A1099" s="78">
        <f t="shared" si="292"/>
        <v>46071</v>
      </c>
      <c r="B1099" s="80" t="str">
        <f t="shared" si="291"/>
        <v/>
      </c>
      <c r="D1099" s="79" t="e">
        <f t="shared" si="293"/>
        <v>#VALUE!</v>
      </c>
    </row>
    <row r="1100" spans="1:4">
      <c r="A1100" s="78">
        <f t="shared" si="292"/>
        <v>46072</v>
      </c>
      <c r="B1100" s="80" t="str">
        <f t="shared" si="291"/>
        <v/>
      </c>
      <c r="D1100" s="79" t="e">
        <f t="shared" si="293"/>
        <v>#VALUE!</v>
      </c>
    </row>
    <row r="1101" spans="1:4">
      <c r="A1101" s="78">
        <f t="shared" si="292"/>
        <v>46073</v>
      </c>
      <c r="B1101" s="80" t="str">
        <f t="shared" si="291"/>
        <v/>
      </c>
      <c r="D1101" s="79" t="e">
        <f t="shared" si="293"/>
        <v>#VALUE!</v>
      </c>
    </row>
    <row r="1102" spans="1:4">
      <c r="A1102" s="78">
        <f t="shared" si="292"/>
        <v>46074</v>
      </c>
      <c r="B1102" s="80" t="str">
        <f t="shared" si="291"/>
        <v/>
      </c>
      <c r="D1102" s="79" t="e">
        <f t="shared" si="293"/>
        <v>#VALUE!</v>
      </c>
    </row>
    <row r="1103" spans="1:4">
      <c r="A1103" s="78">
        <f t="shared" si="292"/>
        <v>46075</v>
      </c>
      <c r="B1103" s="80" t="str">
        <f t="shared" si="291"/>
        <v/>
      </c>
      <c r="D1103" s="79" t="e">
        <f t="shared" si="293"/>
        <v>#VALUE!</v>
      </c>
    </row>
    <row r="1104" spans="1:4">
      <c r="A1104" s="78">
        <f t="shared" si="292"/>
        <v>46076</v>
      </c>
      <c r="B1104" s="80" t="str">
        <f t="shared" si="291"/>
        <v/>
      </c>
      <c r="D1104" s="79" t="e">
        <f t="shared" si="293"/>
        <v>#VALUE!</v>
      </c>
    </row>
    <row r="1105" spans="1:4">
      <c r="A1105" s="78">
        <f t="shared" si="292"/>
        <v>46077</v>
      </c>
      <c r="B1105" s="80" t="str">
        <f t="shared" si="291"/>
        <v/>
      </c>
      <c r="D1105" s="79" t="e">
        <f t="shared" si="293"/>
        <v>#VALUE!</v>
      </c>
    </row>
    <row r="1106" spans="1:4">
      <c r="A1106" s="78">
        <f t="shared" si="292"/>
        <v>46078</v>
      </c>
      <c r="B1106" s="80" t="str">
        <f t="shared" si="291"/>
        <v/>
      </c>
      <c r="D1106" s="79" t="e">
        <f t="shared" si="293"/>
        <v>#VALUE!</v>
      </c>
    </row>
    <row r="1107" spans="1:4">
      <c r="A1107" s="78">
        <f t="shared" si="292"/>
        <v>46079</v>
      </c>
      <c r="B1107" s="80" t="str">
        <f t="shared" si="291"/>
        <v/>
      </c>
      <c r="D1107" s="79" t="e">
        <f t="shared" si="293"/>
        <v>#VALUE!</v>
      </c>
    </row>
    <row r="1108" spans="1:4">
      <c r="A1108" s="78">
        <f t="shared" si="292"/>
        <v>46080</v>
      </c>
      <c r="B1108" s="80" t="str">
        <f t="shared" si="291"/>
        <v/>
      </c>
      <c r="D1108" s="79" t="e">
        <f t="shared" si="293"/>
        <v>#VALUE!</v>
      </c>
    </row>
    <row r="1109" spans="1:4">
      <c r="A1109" s="78">
        <f t="shared" si="292"/>
        <v>46081</v>
      </c>
      <c r="B1109" s="80" t="str">
        <f t="shared" si="291"/>
        <v/>
      </c>
      <c r="D1109" s="79" t="e">
        <f t="shared" si="293"/>
        <v>#VALUE!</v>
      </c>
    </row>
    <row r="1110" spans="1:4">
      <c r="A1110" s="78">
        <f t="shared" si="292"/>
        <v>46082</v>
      </c>
      <c r="B1110" s="80" t="str">
        <f t="shared" si="291"/>
        <v/>
      </c>
      <c r="D1110" s="79" t="e">
        <f t="shared" si="293"/>
        <v>#VALUE!</v>
      </c>
    </row>
    <row r="1111" spans="1:4">
      <c r="A1111" s="78">
        <f t="shared" si="292"/>
        <v>46083</v>
      </c>
      <c r="B1111" s="80" t="str">
        <f t="shared" si="291"/>
        <v/>
      </c>
      <c r="D1111" s="79" t="e">
        <f t="shared" si="293"/>
        <v>#VALUE!</v>
      </c>
    </row>
    <row r="1112" spans="1:4">
      <c r="A1112" s="78">
        <f t="shared" si="292"/>
        <v>46084</v>
      </c>
      <c r="B1112" s="80" t="str">
        <f t="shared" si="291"/>
        <v/>
      </c>
      <c r="D1112" s="79" t="e">
        <f t="shared" si="293"/>
        <v>#VALUE!</v>
      </c>
    </row>
    <row r="1113" spans="1:4">
      <c r="A1113" s="78">
        <f t="shared" si="292"/>
        <v>46085</v>
      </c>
      <c r="B1113" s="80" t="str">
        <f t="shared" si="291"/>
        <v/>
      </c>
      <c r="D1113" s="79" t="e">
        <f t="shared" si="293"/>
        <v>#VALUE!</v>
      </c>
    </row>
    <row r="1114" spans="1:4">
      <c r="A1114" s="78">
        <f t="shared" si="292"/>
        <v>46086</v>
      </c>
      <c r="B1114" s="80" t="str">
        <f t="shared" si="291"/>
        <v/>
      </c>
      <c r="D1114" s="79" t="e">
        <f t="shared" si="293"/>
        <v>#VALUE!</v>
      </c>
    </row>
    <row r="1115" spans="1:4">
      <c r="A1115" s="78">
        <f t="shared" si="292"/>
        <v>46087</v>
      </c>
      <c r="B1115" s="80" t="str">
        <f t="shared" si="291"/>
        <v/>
      </c>
      <c r="D1115" s="79" t="e">
        <f t="shared" si="293"/>
        <v>#VALUE!</v>
      </c>
    </row>
    <row r="1116" spans="1:4">
      <c r="A1116" s="78">
        <f t="shared" si="292"/>
        <v>46088</v>
      </c>
      <c r="B1116" s="80" t="str">
        <f t="shared" si="291"/>
        <v/>
      </c>
      <c r="D1116" s="79" t="e">
        <f t="shared" si="293"/>
        <v>#VALUE!</v>
      </c>
    </row>
    <row r="1117" spans="1:4">
      <c r="A1117" s="78">
        <f t="shared" si="292"/>
        <v>46089</v>
      </c>
      <c r="B1117" s="80" t="str">
        <f t="shared" si="291"/>
        <v/>
      </c>
      <c r="D1117" s="79" t="e">
        <f t="shared" si="293"/>
        <v>#VALUE!</v>
      </c>
    </row>
    <row r="1118" spans="1:4">
      <c r="A1118" s="78">
        <f t="shared" si="292"/>
        <v>46090</v>
      </c>
      <c r="B1118" s="80" t="str">
        <f t="shared" si="291"/>
        <v/>
      </c>
      <c r="D1118" s="79" t="e">
        <f t="shared" si="293"/>
        <v>#VALUE!</v>
      </c>
    </row>
    <row r="1119" spans="1:4">
      <c r="A1119" s="78">
        <f t="shared" si="292"/>
        <v>46091</v>
      </c>
      <c r="B1119" s="80" t="str">
        <f t="shared" si="291"/>
        <v/>
      </c>
      <c r="D1119" s="79" t="e">
        <f t="shared" si="293"/>
        <v>#VALUE!</v>
      </c>
    </row>
    <row r="1120" spans="1:4">
      <c r="A1120" s="78">
        <f t="shared" si="292"/>
        <v>46092</v>
      </c>
      <c r="B1120" s="80" t="str">
        <f t="shared" si="291"/>
        <v/>
      </c>
      <c r="D1120" s="79" t="e">
        <f t="shared" si="293"/>
        <v>#VALUE!</v>
      </c>
    </row>
    <row r="1121" spans="1:4">
      <c r="A1121" s="78">
        <f t="shared" si="292"/>
        <v>46093</v>
      </c>
      <c r="B1121" s="80" t="str">
        <f t="shared" si="291"/>
        <v/>
      </c>
      <c r="D1121" s="79" t="e">
        <f t="shared" si="293"/>
        <v>#VALUE!</v>
      </c>
    </row>
    <row r="1122" spans="1:4">
      <c r="A1122" s="78">
        <f t="shared" si="292"/>
        <v>46094</v>
      </c>
      <c r="B1122" s="80" t="str">
        <f t="shared" si="291"/>
        <v/>
      </c>
      <c r="D1122" s="79" t="e">
        <f t="shared" si="293"/>
        <v>#VALUE!</v>
      </c>
    </row>
    <row r="1123" spans="1:4">
      <c r="A1123" s="78">
        <f t="shared" si="292"/>
        <v>46095</v>
      </c>
      <c r="B1123" s="80" t="str">
        <f t="shared" si="291"/>
        <v/>
      </c>
      <c r="D1123" s="79" t="e">
        <f t="shared" si="293"/>
        <v>#VALUE!</v>
      </c>
    </row>
    <row r="1124" spans="1:4">
      <c r="A1124" s="78">
        <f t="shared" si="292"/>
        <v>46096</v>
      </c>
      <c r="B1124" s="80" t="str">
        <f t="shared" si="291"/>
        <v/>
      </c>
      <c r="D1124" s="79" t="e">
        <f t="shared" si="293"/>
        <v>#VALUE!</v>
      </c>
    </row>
    <row r="1125" spans="1:4">
      <c r="A1125" s="78">
        <f t="shared" si="292"/>
        <v>46097</v>
      </c>
      <c r="B1125" s="80" t="str">
        <f t="shared" si="291"/>
        <v/>
      </c>
      <c r="D1125" s="79" t="e">
        <f t="shared" si="293"/>
        <v>#VALUE!</v>
      </c>
    </row>
    <row r="1126" spans="1:4">
      <c r="A1126" s="78">
        <f t="shared" si="292"/>
        <v>46098</v>
      </c>
      <c r="B1126" s="80" t="str">
        <f t="shared" si="291"/>
        <v/>
      </c>
      <c r="D1126" s="79" t="e">
        <f t="shared" si="293"/>
        <v>#VALUE!</v>
      </c>
    </row>
    <row r="1127" spans="1:4">
      <c r="A1127" s="78">
        <f t="shared" si="292"/>
        <v>46099</v>
      </c>
      <c r="B1127" s="80" t="str">
        <f t="shared" ref="B1127:B1190" si="294">+IF(C1127=0,"",LOOKUP(A1127,$A$14:$C$675,$C$14:$C$675))</f>
        <v/>
      </c>
      <c r="D1127" s="79" t="e">
        <f t="shared" si="293"/>
        <v>#VALUE!</v>
      </c>
    </row>
    <row r="1128" spans="1:4">
      <c r="A1128" s="78">
        <f t="shared" ref="A1128:A1160" si="295">+A1127+1</f>
        <v>46100</v>
      </c>
      <c r="B1128" s="80" t="str">
        <f t="shared" si="294"/>
        <v/>
      </c>
      <c r="D1128" s="79" t="e">
        <f t="shared" si="293"/>
        <v>#VALUE!</v>
      </c>
    </row>
    <row r="1129" spans="1:4">
      <c r="A1129" s="78">
        <f t="shared" si="295"/>
        <v>46101</v>
      </c>
      <c r="B1129" s="80" t="str">
        <f t="shared" si="294"/>
        <v/>
      </c>
      <c r="D1129" s="79" t="e">
        <f t="shared" si="293"/>
        <v>#VALUE!</v>
      </c>
    </row>
    <row r="1130" spans="1:4">
      <c r="A1130" s="78">
        <f t="shared" si="295"/>
        <v>46102</v>
      </c>
      <c r="B1130" s="80" t="str">
        <f t="shared" si="294"/>
        <v/>
      </c>
      <c r="D1130" s="79" t="e">
        <f t="shared" si="293"/>
        <v>#VALUE!</v>
      </c>
    </row>
    <row r="1131" spans="1:4">
      <c r="A1131" s="78">
        <f t="shared" si="295"/>
        <v>46103</v>
      </c>
      <c r="B1131" s="80" t="str">
        <f t="shared" si="294"/>
        <v/>
      </c>
      <c r="D1131" s="79" t="e">
        <f t="shared" si="293"/>
        <v>#VALUE!</v>
      </c>
    </row>
    <row r="1132" spans="1:4">
      <c r="A1132" s="78">
        <f t="shared" si="295"/>
        <v>46104</v>
      </c>
      <c r="B1132" s="80" t="str">
        <f t="shared" si="294"/>
        <v/>
      </c>
      <c r="D1132" s="79" t="e">
        <f t="shared" si="293"/>
        <v>#VALUE!</v>
      </c>
    </row>
    <row r="1133" spans="1:4">
      <c r="A1133" s="78">
        <f t="shared" si="295"/>
        <v>46105</v>
      </c>
      <c r="B1133" s="80" t="str">
        <f t="shared" si="294"/>
        <v/>
      </c>
      <c r="D1133" s="79" t="e">
        <f t="shared" si="293"/>
        <v>#VALUE!</v>
      </c>
    </row>
    <row r="1134" spans="1:4">
      <c r="A1134" s="78">
        <f t="shared" si="295"/>
        <v>46106</v>
      </c>
      <c r="B1134" s="80" t="str">
        <f t="shared" si="294"/>
        <v/>
      </c>
      <c r="D1134" s="79" t="e">
        <f t="shared" si="293"/>
        <v>#VALUE!</v>
      </c>
    </row>
    <row r="1135" spans="1:4">
      <c r="A1135" s="78">
        <f t="shared" si="295"/>
        <v>46107</v>
      </c>
      <c r="B1135" s="80" t="str">
        <f t="shared" si="294"/>
        <v/>
      </c>
      <c r="D1135" s="79" t="e">
        <f t="shared" ref="D1135:D1198" si="296">+ROUND(B1135*C1135,2)</f>
        <v>#VALUE!</v>
      </c>
    </row>
    <row r="1136" spans="1:4">
      <c r="A1136" s="78">
        <f t="shared" si="295"/>
        <v>46108</v>
      </c>
      <c r="B1136" s="80" t="str">
        <f t="shared" si="294"/>
        <v/>
      </c>
      <c r="D1136" s="79" t="e">
        <f t="shared" si="296"/>
        <v>#VALUE!</v>
      </c>
    </row>
    <row r="1137" spans="1:4">
      <c r="A1137" s="78">
        <f t="shared" si="295"/>
        <v>46109</v>
      </c>
      <c r="B1137" s="80" t="str">
        <f t="shared" si="294"/>
        <v/>
      </c>
      <c r="D1137" s="79" t="e">
        <f t="shared" si="296"/>
        <v>#VALUE!</v>
      </c>
    </row>
    <row r="1138" spans="1:4">
      <c r="A1138" s="78">
        <f t="shared" si="295"/>
        <v>46110</v>
      </c>
      <c r="B1138" s="80" t="str">
        <f t="shared" si="294"/>
        <v/>
      </c>
      <c r="D1138" s="79" t="e">
        <f t="shared" si="296"/>
        <v>#VALUE!</v>
      </c>
    </row>
    <row r="1139" spans="1:4">
      <c r="A1139" s="78">
        <f t="shared" si="295"/>
        <v>46111</v>
      </c>
      <c r="B1139" s="80" t="str">
        <f t="shared" si="294"/>
        <v/>
      </c>
      <c r="D1139" s="79" t="e">
        <f t="shared" si="296"/>
        <v>#VALUE!</v>
      </c>
    </row>
    <row r="1140" spans="1:4">
      <c r="A1140" s="78">
        <f t="shared" si="295"/>
        <v>46112</v>
      </c>
      <c r="B1140" s="80" t="str">
        <f t="shared" si="294"/>
        <v/>
      </c>
      <c r="D1140" s="79" t="e">
        <f t="shared" si="296"/>
        <v>#VALUE!</v>
      </c>
    </row>
    <row r="1141" spans="1:4">
      <c r="A1141" s="78">
        <f t="shared" si="295"/>
        <v>46113</v>
      </c>
      <c r="B1141" s="80" t="str">
        <f t="shared" si="294"/>
        <v/>
      </c>
      <c r="D1141" s="79" t="e">
        <f t="shared" si="296"/>
        <v>#VALUE!</v>
      </c>
    </row>
    <row r="1142" spans="1:4">
      <c r="A1142" s="78">
        <f t="shared" si="295"/>
        <v>46114</v>
      </c>
      <c r="B1142" s="80" t="str">
        <f t="shared" si="294"/>
        <v/>
      </c>
      <c r="D1142" s="79" t="e">
        <f t="shared" si="296"/>
        <v>#VALUE!</v>
      </c>
    </row>
    <row r="1143" spans="1:4">
      <c r="A1143" s="78">
        <f t="shared" si="295"/>
        <v>46115</v>
      </c>
      <c r="B1143" s="80" t="str">
        <f t="shared" si="294"/>
        <v/>
      </c>
      <c r="D1143" s="79" t="e">
        <f t="shared" si="296"/>
        <v>#VALUE!</v>
      </c>
    </row>
    <row r="1144" spans="1:4">
      <c r="A1144" s="78">
        <f t="shared" si="295"/>
        <v>46116</v>
      </c>
      <c r="B1144" s="80" t="str">
        <f t="shared" si="294"/>
        <v/>
      </c>
      <c r="D1144" s="79" t="e">
        <f t="shared" si="296"/>
        <v>#VALUE!</v>
      </c>
    </row>
    <row r="1145" spans="1:4">
      <c r="A1145" s="78">
        <f t="shared" si="295"/>
        <v>46117</v>
      </c>
      <c r="B1145" s="80" t="str">
        <f t="shared" si="294"/>
        <v/>
      </c>
      <c r="D1145" s="79" t="e">
        <f t="shared" si="296"/>
        <v>#VALUE!</v>
      </c>
    </row>
    <row r="1146" spans="1:4">
      <c r="A1146" s="78">
        <f t="shared" si="295"/>
        <v>46118</v>
      </c>
      <c r="B1146" s="80" t="str">
        <f t="shared" si="294"/>
        <v/>
      </c>
      <c r="D1146" s="79" t="e">
        <f t="shared" si="296"/>
        <v>#VALUE!</v>
      </c>
    </row>
    <row r="1147" spans="1:4">
      <c r="A1147" s="78">
        <f t="shared" si="295"/>
        <v>46119</v>
      </c>
      <c r="B1147" s="80" t="str">
        <f t="shared" si="294"/>
        <v/>
      </c>
      <c r="D1147" s="79" t="e">
        <f t="shared" si="296"/>
        <v>#VALUE!</v>
      </c>
    </row>
    <row r="1148" spans="1:4">
      <c r="A1148" s="78">
        <f t="shared" si="295"/>
        <v>46120</v>
      </c>
      <c r="B1148" s="80" t="str">
        <f t="shared" si="294"/>
        <v/>
      </c>
      <c r="D1148" s="79" t="e">
        <f t="shared" si="296"/>
        <v>#VALUE!</v>
      </c>
    </row>
    <row r="1149" spans="1:4">
      <c r="A1149" s="78">
        <f t="shared" si="295"/>
        <v>46121</v>
      </c>
      <c r="B1149" s="80" t="str">
        <f t="shared" si="294"/>
        <v/>
      </c>
      <c r="D1149" s="79" t="e">
        <f t="shared" si="296"/>
        <v>#VALUE!</v>
      </c>
    </row>
    <row r="1150" spans="1:4">
      <c r="A1150" s="78">
        <f t="shared" si="295"/>
        <v>46122</v>
      </c>
      <c r="B1150" s="80" t="str">
        <f t="shared" si="294"/>
        <v/>
      </c>
      <c r="D1150" s="79" t="e">
        <f t="shared" si="296"/>
        <v>#VALUE!</v>
      </c>
    </row>
    <row r="1151" spans="1:4">
      <c r="A1151" s="78">
        <f t="shared" si="295"/>
        <v>46123</v>
      </c>
      <c r="B1151" s="80" t="str">
        <f t="shared" si="294"/>
        <v/>
      </c>
      <c r="D1151" s="79" t="e">
        <f t="shared" si="296"/>
        <v>#VALUE!</v>
      </c>
    </row>
    <row r="1152" spans="1:4">
      <c r="A1152" s="78">
        <f t="shared" si="295"/>
        <v>46124</v>
      </c>
      <c r="B1152" s="80" t="str">
        <f t="shared" si="294"/>
        <v/>
      </c>
      <c r="D1152" s="79" t="e">
        <f t="shared" si="296"/>
        <v>#VALUE!</v>
      </c>
    </row>
    <row r="1153" spans="1:4">
      <c r="A1153" s="78">
        <f t="shared" si="295"/>
        <v>46125</v>
      </c>
      <c r="B1153" s="80" t="str">
        <f t="shared" si="294"/>
        <v/>
      </c>
      <c r="D1153" s="79" t="e">
        <f t="shared" si="296"/>
        <v>#VALUE!</v>
      </c>
    </row>
    <row r="1154" spans="1:4">
      <c r="A1154" s="78">
        <f t="shared" si="295"/>
        <v>46126</v>
      </c>
      <c r="B1154" s="80" t="str">
        <f t="shared" si="294"/>
        <v/>
      </c>
      <c r="D1154" s="79" t="e">
        <f t="shared" si="296"/>
        <v>#VALUE!</v>
      </c>
    </row>
    <row r="1155" spans="1:4">
      <c r="A1155" s="78">
        <f t="shared" si="295"/>
        <v>46127</v>
      </c>
      <c r="B1155" s="80" t="str">
        <f t="shared" si="294"/>
        <v/>
      </c>
      <c r="D1155" s="79" t="e">
        <f t="shared" si="296"/>
        <v>#VALUE!</v>
      </c>
    </row>
    <row r="1156" spans="1:4">
      <c r="A1156" s="78">
        <f t="shared" si="295"/>
        <v>46128</v>
      </c>
      <c r="B1156" s="80" t="str">
        <f t="shared" si="294"/>
        <v/>
      </c>
      <c r="D1156" s="79" t="e">
        <f t="shared" si="296"/>
        <v>#VALUE!</v>
      </c>
    </row>
    <row r="1157" spans="1:4">
      <c r="A1157" s="78">
        <f t="shared" si="295"/>
        <v>46129</v>
      </c>
      <c r="B1157" s="80" t="str">
        <f t="shared" si="294"/>
        <v/>
      </c>
      <c r="D1157" s="79" t="e">
        <f t="shared" si="296"/>
        <v>#VALUE!</v>
      </c>
    </row>
    <row r="1158" spans="1:4">
      <c r="A1158" s="78">
        <f t="shared" si="295"/>
        <v>46130</v>
      </c>
      <c r="B1158" s="80" t="str">
        <f t="shared" si="294"/>
        <v/>
      </c>
      <c r="D1158" s="79" t="e">
        <f t="shared" si="296"/>
        <v>#VALUE!</v>
      </c>
    </row>
    <row r="1159" spans="1:4">
      <c r="A1159" s="78">
        <f t="shared" si="295"/>
        <v>46131</v>
      </c>
      <c r="B1159" s="80" t="str">
        <f t="shared" si="294"/>
        <v/>
      </c>
      <c r="D1159" s="79" t="e">
        <f t="shared" si="296"/>
        <v>#VALUE!</v>
      </c>
    </row>
    <row r="1160" spans="1:4">
      <c r="A1160" s="78">
        <f t="shared" si="295"/>
        <v>46132</v>
      </c>
      <c r="B1160" s="80" t="str">
        <f t="shared" si="294"/>
        <v/>
      </c>
      <c r="D1160" s="79" t="e">
        <f t="shared" si="296"/>
        <v>#VALUE!</v>
      </c>
    </row>
    <row r="1161" spans="1:4">
      <c r="A1161" s="78">
        <f>+A1160+1</f>
        <v>46133</v>
      </c>
      <c r="B1161" s="80" t="str">
        <f t="shared" si="294"/>
        <v/>
      </c>
      <c r="D1161" s="79" t="e">
        <f t="shared" si="296"/>
        <v>#VALUE!</v>
      </c>
    </row>
    <row r="1162" spans="1:4">
      <c r="A1162" s="78">
        <f t="shared" ref="A1162:A1201" si="297">+A1161+1</f>
        <v>46134</v>
      </c>
      <c r="B1162" s="80" t="str">
        <f t="shared" si="294"/>
        <v/>
      </c>
      <c r="D1162" s="79" t="e">
        <f t="shared" si="296"/>
        <v>#VALUE!</v>
      </c>
    </row>
    <row r="1163" spans="1:4">
      <c r="A1163" s="78">
        <f t="shared" si="297"/>
        <v>46135</v>
      </c>
      <c r="B1163" s="80" t="str">
        <f t="shared" si="294"/>
        <v/>
      </c>
      <c r="D1163" s="79" t="e">
        <f t="shared" si="296"/>
        <v>#VALUE!</v>
      </c>
    </row>
    <row r="1164" spans="1:4">
      <c r="A1164" s="78">
        <f t="shared" si="297"/>
        <v>46136</v>
      </c>
      <c r="B1164" s="80" t="str">
        <f t="shared" si="294"/>
        <v/>
      </c>
      <c r="D1164" s="79" t="e">
        <f t="shared" si="296"/>
        <v>#VALUE!</v>
      </c>
    </row>
    <row r="1165" spans="1:4">
      <c r="A1165" s="78">
        <f t="shared" si="297"/>
        <v>46137</v>
      </c>
      <c r="B1165" s="80" t="str">
        <f t="shared" si="294"/>
        <v/>
      </c>
      <c r="D1165" s="79" t="e">
        <f t="shared" si="296"/>
        <v>#VALUE!</v>
      </c>
    </row>
    <row r="1166" spans="1:4">
      <c r="A1166" s="78">
        <f t="shared" si="297"/>
        <v>46138</v>
      </c>
      <c r="B1166" s="80" t="str">
        <f t="shared" si="294"/>
        <v/>
      </c>
      <c r="D1166" s="79" t="e">
        <f t="shared" si="296"/>
        <v>#VALUE!</v>
      </c>
    </row>
    <row r="1167" spans="1:4">
      <c r="A1167" s="78">
        <f t="shared" si="297"/>
        <v>46139</v>
      </c>
      <c r="B1167" s="80" t="str">
        <f t="shared" si="294"/>
        <v/>
      </c>
      <c r="D1167" s="79" t="e">
        <f t="shared" si="296"/>
        <v>#VALUE!</v>
      </c>
    </row>
    <row r="1168" spans="1:4">
      <c r="A1168" s="78">
        <f t="shared" si="297"/>
        <v>46140</v>
      </c>
      <c r="B1168" s="80" t="str">
        <f t="shared" si="294"/>
        <v/>
      </c>
      <c r="D1168" s="79" t="e">
        <f t="shared" si="296"/>
        <v>#VALUE!</v>
      </c>
    </row>
    <row r="1169" spans="1:4">
      <c r="A1169" s="78">
        <f t="shared" si="297"/>
        <v>46141</v>
      </c>
      <c r="B1169" s="80" t="str">
        <f t="shared" si="294"/>
        <v/>
      </c>
      <c r="D1169" s="79" t="e">
        <f t="shared" si="296"/>
        <v>#VALUE!</v>
      </c>
    </row>
    <row r="1170" spans="1:4">
      <c r="A1170" s="78">
        <f t="shared" si="297"/>
        <v>46142</v>
      </c>
      <c r="B1170" s="80" t="str">
        <f t="shared" si="294"/>
        <v/>
      </c>
      <c r="D1170" s="79" t="e">
        <f t="shared" si="296"/>
        <v>#VALUE!</v>
      </c>
    </row>
    <row r="1171" spans="1:4">
      <c r="A1171" s="78">
        <f t="shared" si="297"/>
        <v>46143</v>
      </c>
      <c r="B1171" s="80" t="str">
        <f t="shared" si="294"/>
        <v/>
      </c>
      <c r="D1171" s="79" t="e">
        <f t="shared" si="296"/>
        <v>#VALUE!</v>
      </c>
    </row>
    <row r="1172" spans="1:4">
      <c r="A1172" s="78">
        <f t="shared" si="297"/>
        <v>46144</v>
      </c>
      <c r="B1172" s="80" t="str">
        <f t="shared" si="294"/>
        <v/>
      </c>
      <c r="D1172" s="79" t="e">
        <f t="shared" si="296"/>
        <v>#VALUE!</v>
      </c>
    </row>
    <row r="1173" spans="1:4">
      <c r="A1173" s="78">
        <f t="shared" si="297"/>
        <v>46145</v>
      </c>
      <c r="B1173" s="80" t="str">
        <f t="shared" si="294"/>
        <v/>
      </c>
      <c r="D1173" s="79" t="e">
        <f t="shared" si="296"/>
        <v>#VALUE!</v>
      </c>
    </row>
    <row r="1174" spans="1:4">
      <c r="A1174" s="78">
        <f t="shared" si="297"/>
        <v>46146</v>
      </c>
      <c r="B1174" s="80" t="str">
        <f t="shared" si="294"/>
        <v/>
      </c>
      <c r="D1174" s="79" t="e">
        <f t="shared" si="296"/>
        <v>#VALUE!</v>
      </c>
    </row>
    <row r="1175" spans="1:4">
      <c r="A1175" s="78">
        <f t="shared" si="297"/>
        <v>46147</v>
      </c>
      <c r="B1175" s="80" t="str">
        <f t="shared" si="294"/>
        <v/>
      </c>
      <c r="D1175" s="79" t="e">
        <f t="shared" si="296"/>
        <v>#VALUE!</v>
      </c>
    </row>
    <row r="1176" spans="1:4">
      <c r="A1176" s="78">
        <f t="shared" si="297"/>
        <v>46148</v>
      </c>
      <c r="B1176" s="80" t="str">
        <f t="shared" si="294"/>
        <v/>
      </c>
      <c r="D1176" s="79" t="e">
        <f t="shared" si="296"/>
        <v>#VALUE!</v>
      </c>
    </row>
    <row r="1177" spans="1:4">
      <c r="A1177" s="78">
        <f t="shared" si="297"/>
        <v>46149</v>
      </c>
      <c r="B1177" s="80" t="str">
        <f t="shared" si="294"/>
        <v/>
      </c>
      <c r="D1177" s="79" t="e">
        <f t="shared" si="296"/>
        <v>#VALUE!</v>
      </c>
    </row>
    <row r="1178" spans="1:4">
      <c r="A1178" s="78">
        <f t="shared" si="297"/>
        <v>46150</v>
      </c>
      <c r="B1178" s="80" t="str">
        <f t="shared" si="294"/>
        <v/>
      </c>
      <c r="D1178" s="79" t="e">
        <f t="shared" si="296"/>
        <v>#VALUE!</v>
      </c>
    </row>
    <row r="1179" spans="1:4">
      <c r="A1179" s="78">
        <f t="shared" si="297"/>
        <v>46151</v>
      </c>
      <c r="B1179" s="80" t="str">
        <f t="shared" si="294"/>
        <v/>
      </c>
      <c r="D1179" s="79" t="e">
        <f t="shared" si="296"/>
        <v>#VALUE!</v>
      </c>
    </row>
    <row r="1180" spans="1:4">
      <c r="A1180" s="78">
        <f t="shared" si="297"/>
        <v>46152</v>
      </c>
      <c r="B1180" s="80" t="str">
        <f t="shared" si="294"/>
        <v/>
      </c>
      <c r="D1180" s="79" t="e">
        <f t="shared" si="296"/>
        <v>#VALUE!</v>
      </c>
    </row>
    <row r="1181" spans="1:4">
      <c r="A1181" s="78">
        <f t="shared" si="297"/>
        <v>46153</v>
      </c>
      <c r="B1181" s="80" t="str">
        <f t="shared" si="294"/>
        <v/>
      </c>
      <c r="D1181" s="79" t="e">
        <f t="shared" si="296"/>
        <v>#VALUE!</v>
      </c>
    </row>
    <row r="1182" spans="1:4">
      <c r="A1182" s="78">
        <f t="shared" si="297"/>
        <v>46154</v>
      </c>
      <c r="B1182" s="80" t="str">
        <f t="shared" si="294"/>
        <v/>
      </c>
      <c r="D1182" s="79" t="e">
        <f t="shared" si="296"/>
        <v>#VALUE!</v>
      </c>
    </row>
    <row r="1183" spans="1:4">
      <c r="A1183" s="78">
        <f t="shared" si="297"/>
        <v>46155</v>
      </c>
      <c r="B1183" s="80" t="str">
        <f t="shared" si="294"/>
        <v/>
      </c>
      <c r="D1183" s="79" t="e">
        <f t="shared" si="296"/>
        <v>#VALUE!</v>
      </c>
    </row>
    <row r="1184" spans="1:4">
      <c r="A1184" s="78">
        <f t="shared" si="297"/>
        <v>46156</v>
      </c>
      <c r="B1184" s="80" t="str">
        <f t="shared" si="294"/>
        <v/>
      </c>
      <c r="D1184" s="79" t="e">
        <f t="shared" si="296"/>
        <v>#VALUE!</v>
      </c>
    </row>
    <row r="1185" spans="1:4">
      <c r="A1185" s="78">
        <f t="shared" si="297"/>
        <v>46157</v>
      </c>
      <c r="B1185" s="80" t="str">
        <f t="shared" si="294"/>
        <v/>
      </c>
      <c r="D1185" s="79" t="e">
        <f t="shared" si="296"/>
        <v>#VALUE!</v>
      </c>
    </row>
    <row r="1186" spans="1:4">
      <c r="A1186" s="78">
        <f t="shared" si="297"/>
        <v>46158</v>
      </c>
      <c r="B1186" s="80" t="str">
        <f t="shared" si="294"/>
        <v/>
      </c>
      <c r="D1186" s="79" t="e">
        <f t="shared" si="296"/>
        <v>#VALUE!</v>
      </c>
    </row>
    <row r="1187" spans="1:4">
      <c r="A1187" s="78">
        <f t="shared" si="297"/>
        <v>46159</v>
      </c>
      <c r="B1187" s="80" t="str">
        <f t="shared" si="294"/>
        <v/>
      </c>
      <c r="D1187" s="79" t="e">
        <f t="shared" si="296"/>
        <v>#VALUE!</v>
      </c>
    </row>
    <row r="1188" spans="1:4">
      <c r="A1188" s="78">
        <f t="shared" si="297"/>
        <v>46160</v>
      </c>
      <c r="B1188" s="80" t="str">
        <f t="shared" si="294"/>
        <v/>
      </c>
      <c r="D1188" s="79" t="e">
        <f t="shared" si="296"/>
        <v>#VALUE!</v>
      </c>
    </row>
    <row r="1189" spans="1:4">
      <c r="A1189" s="78">
        <f t="shared" si="297"/>
        <v>46161</v>
      </c>
      <c r="B1189" s="80" t="str">
        <f t="shared" si="294"/>
        <v/>
      </c>
      <c r="D1189" s="79" t="e">
        <f t="shared" si="296"/>
        <v>#VALUE!</v>
      </c>
    </row>
    <row r="1190" spans="1:4">
      <c r="A1190" s="78">
        <f t="shared" si="297"/>
        <v>46162</v>
      </c>
      <c r="B1190" s="80" t="str">
        <f t="shared" si="294"/>
        <v/>
      </c>
      <c r="D1190" s="79" t="e">
        <f t="shared" si="296"/>
        <v>#VALUE!</v>
      </c>
    </row>
    <row r="1191" spans="1:4">
      <c r="A1191" s="78">
        <f t="shared" si="297"/>
        <v>46163</v>
      </c>
      <c r="B1191" s="80" t="str">
        <f t="shared" ref="B1191:B1201" si="298">+IF(C1191=0,"",LOOKUP(A1191,$A$14:$C$675,$C$14:$C$675))</f>
        <v/>
      </c>
      <c r="D1191" s="79" t="e">
        <f t="shared" si="296"/>
        <v>#VALUE!</v>
      </c>
    </row>
    <row r="1192" spans="1:4">
      <c r="A1192" s="78">
        <f t="shared" si="297"/>
        <v>46164</v>
      </c>
      <c r="B1192" s="80" t="str">
        <f t="shared" si="298"/>
        <v/>
      </c>
      <c r="D1192" s="79" t="e">
        <f t="shared" si="296"/>
        <v>#VALUE!</v>
      </c>
    </row>
    <row r="1193" spans="1:4">
      <c r="A1193" s="78">
        <f t="shared" si="297"/>
        <v>46165</v>
      </c>
      <c r="B1193" s="80" t="str">
        <f t="shared" si="298"/>
        <v/>
      </c>
      <c r="D1193" s="79" t="e">
        <f t="shared" si="296"/>
        <v>#VALUE!</v>
      </c>
    </row>
    <row r="1194" spans="1:4">
      <c r="A1194" s="78">
        <f t="shared" si="297"/>
        <v>46166</v>
      </c>
      <c r="B1194" s="80" t="str">
        <f t="shared" si="298"/>
        <v/>
      </c>
      <c r="D1194" s="79" t="e">
        <f t="shared" si="296"/>
        <v>#VALUE!</v>
      </c>
    </row>
    <row r="1195" spans="1:4">
      <c r="A1195" s="78">
        <f t="shared" si="297"/>
        <v>46167</v>
      </c>
      <c r="B1195" s="80" t="str">
        <f t="shared" si="298"/>
        <v/>
      </c>
      <c r="D1195" s="79" t="e">
        <f t="shared" si="296"/>
        <v>#VALUE!</v>
      </c>
    </row>
    <row r="1196" spans="1:4">
      <c r="A1196" s="78">
        <f t="shared" si="297"/>
        <v>46168</v>
      </c>
      <c r="B1196" s="80" t="str">
        <f t="shared" si="298"/>
        <v/>
      </c>
      <c r="D1196" s="79" t="e">
        <f t="shared" si="296"/>
        <v>#VALUE!</v>
      </c>
    </row>
    <row r="1197" spans="1:4">
      <c r="A1197" s="78">
        <f t="shared" si="297"/>
        <v>46169</v>
      </c>
      <c r="B1197" s="80" t="str">
        <f t="shared" si="298"/>
        <v/>
      </c>
      <c r="D1197" s="79" t="e">
        <f t="shared" si="296"/>
        <v>#VALUE!</v>
      </c>
    </row>
    <row r="1198" spans="1:4">
      <c r="A1198" s="78">
        <f t="shared" si="297"/>
        <v>46170</v>
      </c>
      <c r="B1198" s="80" t="str">
        <f t="shared" si="298"/>
        <v/>
      </c>
      <c r="D1198" s="79" t="e">
        <f t="shared" si="296"/>
        <v>#VALUE!</v>
      </c>
    </row>
    <row r="1199" spans="1:4">
      <c r="A1199" s="78">
        <f t="shared" si="297"/>
        <v>46171</v>
      </c>
      <c r="B1199" s="80" t="str">
        <f t="shared" si="298"/>
        <v/>
      </c>
      <c r="D1199" s="79" t="e">
        <f t="shared" ref="D1199:D1201" si="299">+ROUND(B1199*C1199,2)</f>
        <v>#VALUE!</v>
      </c>
    </row>
    <row r="1200" spans="1:4">
      <c r="A1200" s="78">
        <f t="shared" si="297"/>
        <v>46172</v>
      </c>
      <c r="B1200" s="80" t="str">
        <f t="shared" si="298"/>
        <v/>
      </c>
      <c r="D1200" s="79" t="e">
        <f t="shared" si="299"/>
        <v>#VALUE!</v>
      </c>
    </row>
    <row r="1201" spans="1:4">
      <c r="A1201" s="78">
        <f t="shared" si="297"/>
        <v>46173</v>
      </c>
      <c r="B1201" s="80" t="str">
        <f t="shared" si="298"/>
        <v/>
      </c>
      <c r="D1201" s="79" t="e">
        <f t="shared" si="299"/>
        <v>#VALUE!</v>
      </c>
    </row>
    <row r="1202" spans="1:4">
      <c r="A1202" s="78"/>
    </row>
  </sheetData>
  <sheetProtection formatCells="0" formatColumns="0" formatRows="0" insertColumns="0" insertRows="0" insertHyperlinks="0" deleteColumns="0" deleteRows="0" sort="0" autoFilter="0" pivotTables="0"/>
  <mergeCells count="5">
    <mergeCell ref="A679:G679"/>
    <mergeCell ref="A12:B13"/>
    <mergeCell ref="D1:F4"/>
    <mergeCell ref="A10:G10"/>
    <mergeCell ref="A676:G676"/>
  </mergeCells>
  <conditionalFormatting sqref="D14:E675 G594:G602 G605:G606 G608:G641">
    <cfRule type="cellIs" dxfId="5" priority="1" stopIfTrue="1" operator="equal">
      <formula>0</formula>
    </cfRule>
  </conditionalFormatting>
  <conditionalFormatting sqref="G14:G592">
    <cfRule type="cellIs" dxfId="4" priority="288" stopIfTrue="1" operator="equal">
      <formula>0</formula>
    </cfRule>
  </conditionalFormatting>
  <hyperlinks>
    <hyperlink ref="A677" r:id="rId1" xr:uid="{00000000-0004-0000-0000-000000000000}"/>
  </hyperlinks>
  <pageMargins left="0.23622047244094491" right="0.23622047244094491" top="0.74803149606299213" bottom="0.74803149606299213" header="0.31496062992125984" footer="0.31496062992125984"/>
  <pageSetup scale="90" orientation="portrait" r:id="rId2"/>
  <headerFooter>
    <oddFooter>&amp;C_x000D_&amp;1#&amp;"Calibri"&amp;6&amp;K000000 INFORMACION-ECP-PUBLICA</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L669"/>
  <sheetViews>
    <sheetView showGridLines="0" tabSelected="1" topLeftCell="A4" zoomScale="90" zoomScaleNormal="90" workbookViewId="0">
      <pane ySplit="10" topLeftCell="A387" activePane="bottomLeft" state="frozen"/>
      <selection activeCell="C806" sqref="C806"/>
      <selection pane="bottomLeft" activeCell="C390" sqref="C390"/>
    </sheetView>
  </sheetViews>
  <sheetFormatPr baseColWidth="10" defaultColWidth="11.453125" defaultRowHeight="14"/>
  <cols>
    <col min="1" max="1" width="44" style="1" customWidth="1"/>
    <col min="2" max="2" width="44.7265625" style="1" customWidth="1"/>
    <col min="3" max="3" width="15.54296875" style="1" customWidth="1"/>
    <col min="4" max="5" width="15.1796875" style="1" customWidth="1"/>
    <col min="6" max="6" width="15.81640625" style="3" customWidth="1"/>
    <col min="7" max="7" width="16.453125" style="1" hidden="1" customWidth="1"/>
    <col min="8" max="8" width="12.7265625" style="1" bestFit="1" customWidth="1"/>
    <col min="9" max="9" width="12.453125" style="1" bestFit="1" customWidth="1"/>
    <col min="10" max="10" width="5.54296875" style="1" bestFit="1" customWidth="1"/>
    <col min="11" max="11" width="13.54296875" style="1" bestFit="1" customWidth="1"/>
    <col min="12" max="16384" width="11.453125" style="1"/>
  </cols>
  <sheetData>
    <row r="1" spans="1:9">
      <c r="D1" s="87"/>
      <c r="E1" s="87"/>
      <c r="F1" s="87"/>
      <c r="H1" s="29">
        <f>+C1-'Barranca - Cartagena'!C115</f>
        <v>-2.2888600000000001</v>
      </c>
    </row>
    <row r="2" spans="1:9">
      <c r="D2" s="87"/>
      <c r="E2" s="87"/>
      <c r="F2" s="87"/>
    </row>
    <row r="3" spans="1:9">
      <c r="D3" s="87"/>
      <c r="E3" s="87"/>
      <c r="F3" s="87"/>
    </row>
    <row r="4" spans="1:9" hidden="1">
      <c r="D4" s="87"/>
      <c r="E4" s="87"/>
      <c r="F4" s="87"/>
    </row>
    <row r="8" spans="1:9" s="20" customFormat="1" ht="18.649999999999999" customHeight="1">
      <c r="A8" s="19" t="s">
        <v>4</v>
      </c>
      <c r="F8" s="21"/>
    </row>
    <row r="9" spans="1:9" s="20" customFormat="1">
      <c r="A9" s="22" t="s">
        <v>5</v>
      </c>
      <c r="B9" s="23"/>
      <c r="C9" s="23"/>
      <c r="D9" s="23"/>
      <c r="E9" s="23"/>
      <c r="F9" s="23"/>
      <c r="G9" s="23"/>
    </row>
    <row r="10" spans="1:9" s="20" customFormat="1" ht="39.75" customHeight="1">
      <c r="A10" s="88" t="s">
        <v>6</v>
      </c>
      <c r="B10" s="88"/>
      <c r="C10" s="88"/>
      <c r="D10" s="88"/>
      <c r="E10" s="88"/>
      <c r="F10" s="88"/>
      <c r="G10" s="88"/>
    </row>
    <row r="11" spans="1:9" s="20" customFormat="1" ht="22.5">
      <c r="A11" s="19"/>
      <c r="F11" s="21"/>
    </row>
    <row r="12" spans="1:9" s="20" customFormat="1" ht="33" customHeight="1">
      <c r="A12" s="86" t="s">
        <v>0</v>
      </c>
      <c r="B12" s="86"/>
      <c r="C12" s="2" t="s">
        <v>25</v>
      </c>
      <c r="D12" s="2" t="s">
        <v>30</v>
      </c>
      <c r="E12" s="2" t="s">
        <v>29</v>
      </c>
      <c r="F12" s="4" t="s">
        <v>7</v>
      </c>
      <c r="G12" s="2" t="s">
        <v>10</v>
      </c>
      <c r="I12" s="20" t="s">
        <v>11</v>
      </c>
    </row>
    <row r="13" spans="1:9" s="20" customFormat="1">
      <c r="A13" s="86"/>
      <c r="B13" s="86"/>
      <c r="C13" s="2" t="s">
        <v>8</v>
      </c>
      <c r="D13" s="2" t="s">
        <v>8</v>
      </c>
      <c r="E13" s="4" t="s">
        <v>2</v>
      </c>
      <c r="F13" s="4" t="s">
        <v>2</v>
      </c>
      <c r="G13" s="2" t="s">
        <v>8</v>
      </c>
    </row>
    <row r="14" spans="1:9" s="20" customFormat="1">
      <c r="A14" s="24">
        <v>41821</v>
      </c>
      <c r="B14" s="24">
        <v>41821</v>
      </c>
      <c r="C14" s="26">
        <v>3.0997625062440308</v>
      </c>
      <c r="D14" s="7">
        <f>C14*16%</f>
        <v>0.49596200099904492</v>
      </c>
      <c r="E14" s="7"/>
      <c r="F14" s="8" t="s">
        <v>9</v>
      </c>
      <c r="G14" s="7">
        <f t="shared" ref="G14:G19" si="0">+C14+D14</f>
        <v>3.5957245072430757</v>
      </c>
    </row>
    <row r="15" spans="1:9" s="20" customFormat="1">
      <c r="A15" s="66">
        <v>41822</v>
      </c>
      <c r="B15" s="66">
        <f t="shared" ref="B15:B20" si="1">+A15+6</f>
        <v>41828</v>
      </c>
      <c r="C15" s="26">
        <v>3.0997625062440308</v>
      </c>
      <c r="D15" s="7">
        <f t="shared" ref="D15:D20" si="2">+C15*16%</f>
        <v>0.49596200099904492</v>
      </c>
      <c r="E15" s="7"/>
      <c r="F15" s="8" t="s">
        <v>9</v>
      </c>
      <c r="G15" s="7">
        <f t="shared" si="0"/>
        <v>3.5957245072430757</v>
      </c>
    </row>
    <row r="16" spans="1:9" s="20" customFormat="1">
      <c r="A16" s="66">
        <v>41829</v>
      </c>
      <c r="B16" s="66">
        <f t="shared" si="1"/>
        <v>41835</v>
      </c>
      <c r="C16" s="26">
        <v>3.2294111179118081</v>
      </c>
      <c r="D16" s="7">
        <f t="shared" si="2"/>
        <v>0.51670577886588931</v>
      </c>
      <c r="E16" s="7"/>
      <c r="F16" s="8" t="s">
        <v>9</v>
      </c>
      <c r="G16" s="7">
        <f t="shared" si="0"/>
        <v>3.7461168967776972</v>
      </c>
    </row>
    <row r="17" spans="1:7" s="20" customFormat="1">
      <c r="A17" s="66">
        <v>41836</v>
      </c>
      <c r="B17" s="66">
        <f t="shared" si="1"/>
        <v>41842</v>
      </c>
      <c r="C17" s="26">
        <v>3.2294111179118081</v>
      </c>
      <c r="D17" s="7">
        <f t="shared" si="2"/>
        <v>0.51670577886588931</v>
      </c>
      <c r="E17" s="7"/>
      <c r="F17" s="8" t="s">
        <v>9</v>
      </c>
      <c r="G17" s="7">
        <f t="shared" si="0"/>
        <v>3.7461168967776972</v>
      </c>
    </row>
    <row r="18" spans="1:7" s="20" customFormat="1">
      <c r="A18" s="66">
        <v>41843</v>
      </c>
      <c r="B18" s="66">
        <f t="shared" si="1"/>
        <v>41849</v>
      </c>
      <c r="C18" s="26">
        <v>3.2294111179118081</v>
      </c>
      <c r="D18" s="7">
        <f t="shared" si="2"/>
        <v>0.51670577886588931</v>
      </c>
      <c r="E18" s="7"/>
      <c r="F18" s="8" t="s">
        <v>9</v>
      </c>
      <c r="G18" s="7">
        <f t="shared" si="0"/>
        <v>3.7461168967776972</v>
      </c>
    </row>
    <row r="19" spans="1:7" s="20" customFormat="1">
      <c r="A19" s="66">
        <v>41850</v>
      </c>
      <c r="B19" s="66">
        <f t="shared" si="1"/>
        <v>41856</v>
      </c>
      <c r="C19" s="26">
        <v>3.0659103051295826</v>
      </c>
      <c r="D19" s="7">
        <f t="shared" si="2"/>
        <v>0.4905456488207332</v>
      </c>
      <c r="E19" s="7"/>
      <c r="F19" s="8" t="s">
        <v>9</v>
      </c>
      <c r="G19" s="7">
        <f t="shared" si="0"/>
        <v>3.5564559539503158</v>
      </c>
    </row>
    <row r="20" spans="1:7" s="20" customFormat="1">
      <c r="A20" s="66">
        <v>41857</v>
      </c>
      <c r="B20" s="66">
        <f t="shared" si="1"/>
        <v>41863</v>
      </c>
      <c r="C20" s="26">
        <v>3.0659103051295826</v>
      </c>
      <c r="D20" s="7">
        <f t="shared" si="2"/>
        <v>0.4905456488207332</v>
      </c>
      <c r="E20" s="7"/>
      <c r="F20" s="8" t="s">
        <v>9</v>
      </c>
      <c r="G20" s="7">
        <f t="shared" ref="G20:G25" si="3">+C20+D20</f>
        <v>3.5564559539503158</v>
      </c>
    </row>
    <row r="21" spans="1:7" s="20" customFormat="1">
      <c r="A21" s="66">
        <v>41864</v>
      </c>
      <c r="B21" s="66">
        <f t="shared" ref="B21:B27" si="4">+A21+6</f>
        <v>41870</v>
      </c>
      <c r="C21" s="26">
        <v>3.0659103051295826</v>
      </c>
      <c r="D21" s="7">
        <f t="shared" ref="D21:D27" si="5">+C21*16%</f>
        <v>0.4905456488207332</v>
      </c>
      <c r="E21" s="7"/>
      <c r="F21" s="8" t="s">
        <v>9</v>
      </c>
      <c r="G21" s="7">
        <f t="shared" si="3"/>
        <v>3.5564559539503158</v>
      </c>
    </row>
    <row r="22" spans="1:7" s="20" customFormat="1">
      <c r="A22" s="66">
        <v>41871</v>
      </c>
      <c r="B22" s="66">
        <f t="shared" si="4"/>
        <v>41877</v>
      </c>
      <c r="C22" s="26">
        <v>3.0659103051295826</v>
      </c>
      <c r="D22" s="7">
        <f t="shared" si="5"/>
        <v>0.4905456488207332</v>
      </c>
      <c r="E22" s="7"/>
      <c r="F22" s="8" t="s">
        <v>9</v>
      </c>
      <c r="G22" s="7">
        <f t="shared" si="3"/>
        <v>3.5564559539503158</v>
      </c>
    </row>
    <row r="23" spans="1:7" s="20" customFormat="1">
      <c r="A23" s="66">
        <v>41878</v>
      </c>
      <c r="B23" s="66">
        <f t="shared" si="4"/>
        <v>41884</v>
      </c>
      <c r="C23" s="26">
        <v>3.180633972741338</v>
      </c>
      <c r="D23" s="7">
        <f t="shared" si="5"/>
        <v>0.50890143563861412</v>
      </c>
      <c r="E23" s="7"/>
      <c r="F23" s="8" t="s">
        <v>9</v>
      </c>
      <c r="G23" s="7">
        <f t="shared" si="3"/>
        <v>3.6895354083799523</v>
      </c>
    </row>
    <row r="24" spans="1:7" s="20" customFormat="1">
      <c r="A24" s="66">
        <v>41885</v>
      </c>
      <c r="B24" s="66">
        <f t="shared" si="4"/>
        <v>41891</v>
      </c>
      <c r="C24" s="26">
        <v>3.180633972741338</v>
      </c>
      <c r="D24" s="7">
        <f t="shared" si="5"/>
        <v>0.50890143563861412</v>
      </c>
      <c r="E24" s="7"/>
      <c r="F24" s="8" t="s">
        <v>9</v>
      </c>
      <c r="G24" s="7">
        <f t="shared" si="3"/>
        <v>3.6895354083799523</v>
      </c>
    </row>
    <row r="25" spans="1:7" s="20" customFormat="1">
      <c r="A25" s="66">
        <v>41892</v>
      </c>
      <c r="B25" s="66">
        <f t="shared" si="4"/>
        <v>41898</v>
      </c>
      <c r="C25" s="26">
        <v>3.1188592925991889</v>
      </c>
      <c r="D25" s="7">
        <f t="shared" si="5"/>
        <v>0.49901748681587021</v>
      </c>
      <c r="E25" s="7"/>
      <c r="F25" s="8" t="s">
        <v>9</v>
      </c>
      <c r="G25" s="7">
        <f t="shared" si="3"/>
        <v>3.617876779415059</v>
      </c>
    </row>
    <row r="26" spans="1:7" s="20" customFormat="1">
      <c r="A26" s="66">
        <v>41899</v>
      </c>
      <c r="B26" s="66">
        <f t="shared" si="4"/>
        <v>41905</v>
      </c>
      <c r="C26" s="26">
        <v>3.1188592925991889</v>
      </c>
      <c r="D26" s="7">
        <f t="shared" si="5"/>
        <v>0.49901748681587021</v>
      </c>
      <c r="E26" s="7"/>
      <c r="F26" s="8" t="s">
        <v>9</v>
      </c>
      <c r="G26" s="7">
        <f t="shared" ref="G26:G31" si="6">+C26+D26</f>
        <v>3.617876779415059</v>
      </c>
    </row>
    <row r="27" spans="1:7" s="20" customFormat="1">
      <c r="A27" s="66">
        <v>41906</v>
      </c>
      <c r="B27" s="66">
        <f t="shared" si="4"/>
        <v>41912</v>
      </c>
      <c r="C27" s="26">
        <v>2.9521820740260658</v>
      </c>
      <c r="D27" s="7">
        <f t="shared" si="5"/>
        <v>0.47234913184417054</v>
      </c>
      <c r="E27" s="7"/>
      <c r="F27" s="8" t="s">
        <v>9</v>
      </c>
      <c r="G27" s="7">
        <f t="shared" si="6"/>
        <v>3.4245312058702364</v>
      </c>
    </row>
    <row r="28" spans="1:7" s="20" customFormat="1">
      <c r="A28" s="66">
        <v>41913</v>
      </c>
      <c r="B28" s="66">
        <f t="shared" ref="B28:B33" si="7">+A28+6</f>
        <v>41919</v>
      </c>
      <c r="C28" s="26">
        <v>2.9521820740260658</v>
      </c>
      <c r="D28" s="7">
        <f t="shared" ref="D28:D33" si="8">+C28*16%</f>
        <v>0.47234913184417054</v>
      </c>
      <c r="E28" s="7"/>
      <c r="F28" s="8" t="s">
        <v>9</v>
      </c>
      <c r="G28" s="7">
        <f t="shared" si="6"/>
        <v>3.4245312058702364</v>
      </c>
    </row>
    <row r="29" spans="1:7" s="20" customFormat="1">
      <c r="A29" s="66">
        <v>41920</v>
      </c>
      <c r="B29" s="66">
        <f t="shared" si="7"/>
        <v>41926</v>
      </c>
      <c r="C29" s="26">
        <v>2.8348566562589803</v>
      </c>
      <c r="D29" s="7">
        <f t="shared" si="8"/>
        <v>0.45357706500143685</v>
      </c>
      <c r="E29" s="7"/>
      <c r="F29" s="8" t="s">
        <v>9</v>
      </c>
      <c r="G29" s="7">
        <f t="shared" si="6"/>
        <v>3.2884337212604171</v>
      </c>
    </row>
    <row r="30" spans="1:7" s="20" customFormat="1">
      <c r="A30" s="66">
        <v>41927</v>
      </c>
      <c r="B30" s="66">
        <f t="shared" si="7"/>
        <v>41933</v>
      </c>
      <c r="C30" s="26">
        <v>2.7324612077364465</v>
      </c>
      <c r="D30" s="7">
        <f t="shared" si="8"/>
        <v>0.43719379323783147</v>
      </c>
      <c r="E30" s="7"/>
      <c r="F30" s="8" t="s">
        <v>9</v>
      </c>
      <c r="G30" s="7">
        <f t="shared" si="6"/>
        <v>3.1696550009742781</v>
      </c>
    </row>
    <row r="31" spans="1:7" s="20" customFormat="1">
      <c r="A31" s="66">
        <v>41934</v>
      </c>
      <c r="B31" s="66">
        <f t="shared" si="7"/>
        <v>41940</v>
      </c>
      <c r="C31" s="26">
        <v>2.7324612077364465</v>
      </c>
      <c r="D31" s="7">
        <f t="shared" si="8"/>
        <v>0.43719379323783147</v>
      </c>
      <c r="E31" s="7"/>
      <c r="F31" s="8" t="s">
        <v>9</v>
      </c>
      <c r="G31" s="7">
        <f t="shared" si="6"/>
        <v>3.1696550009742781</v>
      </c>
    </row>
    <row r="32" spans="1:7" s="20" customFormat="1">
      <c r="A32" s="66">
        <v>41941</v>
      </c>
      <c r="B32" s="66">
        <f t="shared" si="7"/>
        <v>41947</v>
      </c>
      <c r="C32" s="26">
        <v>2.7324612077364465</v>
      </c>
      <c r="D32" s="7">
        <f t="shared" si="8"/>
        <v>0.43719379323783147</v>
      </c>
      <c r="E32" s="7"/>
      <c r="F32" s="8" t="s">
        <v>9</v>
      </c>
      <c r="G32" s="7">
        <f t="shared" ref="G32:G37" si="9">+C32+D32</f>
        <v>3.1696550009742781</v>
      </c>
    </row>
    <row r="33" spans="1:7" s="20" customFormat="1">
      <c r="A33" s="66">
        <v>41948</v>
      </c>
      <c r="B33" s="66">
        <f t="shared" si="7"/>
        <v>41954</v>
      </c>
      <c r="C33" s="26">
        <v>2.7324612077364465</v>
      </c>
      <c r="D33" s="7">
        <f t="shared" si="8"/>
        <v>0.43719379323783147</v>
      </c>
      <c r="E33" s="7"/>
      <c r="F33" s="8" t="s">
        <v>9</v>
      </c>
      <c r="G33" s="7">
        <f t="shared" si="9"/>
        <v>3.1696550009742781</v>
      </c>
    </row>
    <row r="34" spans="1:7" s="20" customFormat="1">
      <c r="A34" s="66">
        <v>41955</v>
      </c>
      <c r="B34" s="66">
        <f t="shared" ref="B34:B39" si="10">+A34+6</f>
        <v>41961</v>
      </c>
      <c r="C34" s="26">
        <v>2.5701927392173074</v>
      </c>
      <c r="D34" s="7">
        <f t="shared" ref="D34:D39" si="11">+C34*16%</f>
        <v>0.41123083827476919</v>
      </c>
      <c r="E34" s="7"/>
      <c r="F34" s="8" t="s">
        <v>9</v>
      </c>
      <c r="G34" s="7">
        <f t="shared" si="9"/>
        <v>2.9814235774920768</v>
      </c>
    </row>
    <row r="35" spans="1:7" s="20" customFormat="1">
      <c r="A35" s="66">
        <v>41962</v>
      </c>
      <c r="B35" s="66">
        <f t="shared" si="10"/>
        <v>41968</v>
      </c>
      <c r="C35" s="26">
        <v>2.5701927392173074</v>
      </c>
      <c r="D35" s="7">
        <f t="shared" si="11"/>
        <v>0.41123083827476919</v>
      </c>
      <c r="E35" s="7"/>
      <c r="F35" s="8" t="s">
        <v>9</v>
      </c>
      <c r="G35" s="7">
        <f t="shared" si="9"/>
        <v>2.9814235774920768</v>
      </c>
    </row>
    <row r="36" spans="1:7" s="20" customFormat="1">
      <c r="A36" s="66">
        <v>41969</v>
      </c>
      <c r="B36" s="66">
        <f t="shared" si="10"/>
        <v>41975</v>
      </c>
      <c r="C36" s="26">
        <v>2.5304835260828438</v>
      </c>
      <c r="D36" s="7">
        <f t="shared" si="11"/>
        <v>0.40487736417325504</v>
      </c>
      <c r="E36" s="7"/>
      <c r="F36" s="8" t="s">
        <v>9</v>
      </c>
      <c r="G36" s="7">
        <f t="shared" si="9"/>
        <v>2.9353608902560988</v>
      </c>
    </row>
    <row r="37" spans="1:7" s="20" customFormat="1">
      <c r="A37" s="66">
        <v>41976</v>
      </c>
      <c r="B37" s="66">
        <f t="shared" si="10"/>
        <v>41982</v>
      </c>
      <c r="C37" s="26">
        <v>2.5304835260828438</v>
      </c>
      <c r="D37" s="7">
        <f t="shared" si="11"/>
        <v>0.40487736417325504</v>
      </c>
      <c r="E37" s="7"/>
      <c r="F37" s="8" t="s">
        <v>9</v>
      </c>
      <c r="G37" s="7">
        <f t="shared" si="9"/>
        <v>2.9353608902560988</v>
      </c>
    </row>
    <row r="38" spans="1:7" s="20" customFormat="1">
      <c r="A38" s="66">
        <v>41983</v>
      </c>
      <c r="B38" s="66">
        <f t="shared" si="10"/>
        <v>41989</v>
      </c>
      <c r="C38" s="26">
        <v>2.5304835260828438</v>
      </c>
      <c r="D38" s="7">
        <f t="shared" si="11"/>
        <v>0.40487736417325504</v>
      </c>
      <c r="E38" s="7"/>
      <c r="F38" s="8" t="s">
        <v>9</v>
      </c>
      <c r="G38" s="7">
        <f t="shared" ref="G38:G43" si="12">+C38+D38</f>
        <v>2.9353608902560988</v>
      </c>
    </row>
    <row r="39" spans="1:7" s="20" customFormat="1">
      <c r="A39" s="66">
        <v>41990</v>
      </c>
      <c r="B39" s="66">
        <f t="shared" si="10"/>
        <v>41996</v>
      </c>
      <c r="C39" s="26">
        <v>2.1531841426736489</v>
      </c>
      <c r="D39" s="7">
        <f t="shared" si="11"/>
        <v>0.34450946282778383</v>
      </c>
      <c r="E39" s="7"/>
      <c r="F39" s="8" t="s">
        <v>9</v>
      </c>
      <c r="G39" s="7">
        <f t="shared" si="12"/>
        <v>2.4976936055014329</v>
      </c>
    </row>
    <row r="40" spans="1:7" s="20" customFormat="1">
      <c r="A40" s="66">
        <v>41997</v>
      </c>
      <c r="B40" s="66">
        <f t="shared" ref="B40:B46" si="13">+A40+6</f>
        <v>42003</v>
      </c>
      <c r="C40" s="26">
        <v>2.1531841426736489</v>
      </c>
      <c r="D40" s="7">
        <f t="shared" ref="D40:D46" si="14">+C40*16%</f>
        <v>0.34450946282778383</v>
      </c>
      <c r="E40" s="7"/>
      <c r="F40" s="8" t="s">
        <v>9</v>
      </c>
      <c r="G40" s="7">
        <f t="shared" si="12"/>
        <v>2.4976936055014329</v>
      </c>
    </row>
    <row r="41" spans="1:7" s="20" customFormat="1">
      <c r="A41" s="66">
        <v>42004</v>
      </c>
      <c r="B41" s="66">
        <f t="shared" si="13"/>
        <v>42010</v>
      </c>
      <c r="C41" s="26">
        <v>2.1531841426736489</v>
      </c>
      <c r="D41" s="7">
        <f t="shared" si="14"/>
        <v>0.34450946282778383</v>
      </c>
      <c r="E41" s="7"/>
      <c r="F41" s="8" t="s">
        <v>9</v>
      </c>
      <c r="G41" s="7">
        <f t="shared" si="12"/>
        <v>2.4976936055014329</v>
      </c>
    </row>
    <row r="42" spans="1:7" s="20" customFormat="1">
      <c r="A42" s="66">
        <v>42011</v>
      </c>
      <c r="B42" s="66">
        <f t="shared" si="13"/>
        <v>42017</v>
      </c>
      <c r="C42" s="26">
        <v>1.7461537100886433</v>
      </c>
      <c r="D42" s="7">
        <f t="shared" si="14"/>
        <v>0.27938459361418294</v>
      </c>
      <c r="E42" s="7"/>
      <c r="F42" s="8" t="s">
        <v>9</v>
      </c>
      <c r="G42" s="7">
        <f t="shared" si="12"/>
        <v>2.0255383037028261</v>
      </c>
    </row>
    <row r="43" spans="1:7" s="20" customFormat="1">
      <c r="A43" s="66">
        <v>42018</v>
      </c>
      <c r="B43" s="66">
        <f t="shared" si="13"/>
        <v>42024</v>
      </c>
      <c r="C43" s="26">
        <v>1.7461537100886433</v>
      </c>
      <c r="D43" s="7">
        <f t="shared" si="14"/>
        <v>0.27938459361418294</v>
      </c>
      <c r="E43" s="7"/>
      <c r="F43" s="8" t="s">
        <v>9</v>
      </c>
      <c r="G43" s="7">
        <f t="shared" si="12"/>
        <v>2.0255383037028261</v>
      </c>
    </row>
    <row r="44" spans="1:7" s="20" customFormat="1">
      <c r="A44" s="66">
        <v>42025</v>
      </c>
      <c r="B44" s="66">
        <f t="shared" si="13"/>
        <v>42031</v>
      </c>
      <c r="C44" s="26">
        <v>1.575946277921999</v>
      </c>
      <c r="D44" s="7">
        <f t="shared" si="14"/>
        <v>0.25215140446751982</v>
      </c>
      <c r="E44" s="7"/>
      <c r="F44" s="8" t="s">
        <v>9</v>
      </c>
      <c r="G44" s="7">
        <f t="shared" ref="G44:G49" si="15">+C44+D44</f>
        <v>1.8280976823895188</v>
      </c>
    </row>
    <row r="45" spans="1:7" s="20" customFormat="1">
      <c r="A45" s="66">
        <v>42032</v>
      </c>
      <c r="B45" s="66">
        <f t="shared" si="13"/>
        <v>42038</v>
      </c>
      <c r="C45" s="26">
        <v>1.575946277921999</v>
      </c>
      <c r="D45" s="7">
        <f t="shared" si="14"/>
        <v>0.25215140446751982</v>
      </c>
      <c r="E45" s="7"/>
      <c r="F45" s="8" t="s">
        <v>9</v>
      </c>
      <c r="G45" s="7">
        <f t="shared" si="15"/>
        <v>1.8280976823895188</v>
      </c>
    </row>
    <row r="46" spans="1:7" s="20" customFormat="1">
      <c r="A46" s="66">
        <v>42039</v>
      </c>
      <c r="B46" s="66">
        <f t="shared" si="13"/>
        <v>42045</v>
      </c>
      <c r="C46" s="26">
        <v>1.575946277921999</v>
      </c>
      <c r="D46" s="7">
        <f t="shared" si="14"/>
        <v>0.25215140446751982</v>
      </c>
      <c r="E46" s="7"/>
      <c r="F46" s="8" t="s">
        <v>9</v>
      </c>
      <c r="G46" s="7">
        <f t="shared" si="15"/>
        <v>1.8280976823895188</v>
      </c>
    </row>
    <row r="47" spans="1:7" s="20" customFormat="1">
      <c r="A47" s="66">
        <v>42046</v>
      </c>
      <c r="B47" s="66">
        <f t="shared" ref="B47:B52" si="16">+A47+6</f>
        <v>42052</v>
      </c>
      <c r="C47" s="26">
        <v>1.8468258559234867</v>
      </c>
      <c r="D47" s="7">
        <f t="shared" ref="D47:D52" si="17">+C47*16%</f>
        <v>0.29549213694775789</v>
      </c>
      <c r="E47" s="7"/>
      <c r="F47" s="8" t="s">
        <v>9</v>
      </c>
      <c r="G47" s="7">
        <f t="shared" si="15"/>
        <v>2.1423179928712446</v>
      </c>
    </row>
    <row r="48" spans="1:7" s="20" customFormat="1">
      <c r="A48" s="66">
        <v>42053</v>
      </c>
      <c r="B48" s="66">
        <f t="shared" si="16"/>
        <v>42059</v>
      </c>
      <c r="C48" s="26">
        <v>1.8468258559234867</v>
      </c>
      <c r="D48" s="7">
        <f t="shared" si="17"/>
        <v>0.29549213694775789</v>
      </c>
      <c r="E48" s="7"/>
      <c r="F48" s="8" t="s">
        <v>9</v>
      </c>
      <c r="G48" s="7">
        <f t="shared" si="15"/>
        <v>2.1423179928712446</v>
      </c>
    </row>
    <row r="49" spans="1:7" s="20" customFormat="1">
      <c r="A49" s="66">
        <v>42060</v>
      </c>
      <c r="B49" s="66">
        <f t="shared" si="16"/>
        <v>42066</v>
      </c>
      <c r="C49" s="26">
        <v>1.8468258559234867</v>
      </c>
      <c r="D49" s="7">
        <f t="shared" si="17"/>
        <v>0.29549213694775789</v>
      </c>
      <c r="E49" s="7"/>
      <c r="F49" s="8" t="s">
        <v>9</v>
      </c>
      <c r="G49" s="7">
        <f t="shared" si="15"/>
        <v>2.1423179928712446</v>
      </c>
    </row>
    <row r="50" spans="1:7" s="20" customFormat="1">
      <c r="A50" s="66">
        <v>42067</v>
      </c>
      <c r="B50" s="66">
        <f t="shared" si="16"/>
        <v>42073</v>
      </c>
      <c r="C50" s="26">
        <v>1.8651942055498603</v>
      </c>
      <c r="D50" s="7">
        <f t="shared" si="17"/>
        <v>0.29843107288797766</v>
      </c>
      <c r="E50" s="7"/>
      <c r="F50" s="8" t="s">
        <v>9</v>
      </c>
      <c r="G50" s="7">
        <f t="shared" ref="G50:G55" si="18">+C50+D50</f>
        <v>2.1636252784378378</v>
      </c>
    </row>
    <row r="51" spans="1:7" s="20" customFormat="1">
      <c r="A51" s="66">
        <v>42074</v>
      </c>
      <c r="B51" s="66">
        <f t="shared" si="16"/>
        <v>42080</v>
      </c>
      <c r="C51" s="26">
        <v>1.8651942055498603</v>
      </c>
      <c r="D51" s="7">
        <f t="shared" si="17"/>
        <v>0.29843107288797766</v>
      </c>
      <c r="E51" s="7"/>
      <c r="F51" s="8" t="s">
        <v>9</v>
      </c>
      <c r="G51" s="7">
        <f t="shared" si="18"/>
        <v>2.1636252784378378</v>
      </c>
    </row>
    <row r="52" spans="1:7" s="20" customFormat="1">
      <c r="A52" s="66">
        <f>+B51+1</f>
        <v>42081</v>
      </c>
      <c r="B52" s="66">
        <f t="shared" si="16"/>
        <v>42087</v>
      </c>
      <c r="C52" s="26">
        <v>1.6253340000000001</v>
      </c>
      <c r="D52" s="7">
        <f t="shared" si="17"/>
        <v>0.26005344000000002</v>
      </c>
      <c r="E52" s="7"/>
      <c r="F52" s="8" t="s">
        <v>9</v>
      </c>
      <c r="G52" s="7">
        <f t="shared" si="18"/>
        <v>1.8853874400000001</v>
      </c>
    </row>
    <row r="53" spans="1:7" s="20" customFormat="1">
      <c r="A53" s="66">
        <v>42088</v>
      </c>
      <c r="B53" s="66">
        <v>42094</v>
      </c>
      <c r="C53" s="26">
        <v>1.6253343616552762</v>
      </c>
      <c r="D53" s="7">
        <f t="shared" ref="D53:D59" si="19">+C53*16%</f>
        <v>0.26005349786484422</v>
      </c>
      <c r="E53" s="7"/>
      <c r="F53" s="8" t="s">
        <v>9</v>
      </c>
      <c r="G53" s="7">
        <f t="shared" si="18"/>
        <v>1.8853878595201206</v>
      </c>
    </row>
    <row r="54" spans="1:7" s="20" customFormat="1">
      <c r="A54" s="66">
        <v>42095</v>
      </c>
      <c r="B54" s="66">
        <v>42101</v>
      </c>
      <c r="C54" s="26">
        <v>1.6798999999999999</v>
      </c>
      <c r="D54" s="7">
        <f t="shared" si="19"/>
        <v>0.26878400000000002</v>
      </c>
      <c r="E54" s="7"/>
      <c r="F54" s="8" t="s">
        <v>9</v>
      </c>
      <c r="G54" s="7">
        <f t="shared" si="18"/>
        <v>1.9486840000000001</v>
      </c>
    </row>
    <row r="55" spans="1:7" s="20" customFormat="1">
      <c r="A55" s="66">
        <v>42102</v>
      </c>
      <c r="B55" s="66">
        <v>42108</v>
      </c>
      <c r="C55" s="26">
        <v>1.6798999999999999</v>
      </c>
      <c r="D55" s="7">
        <f t="shared" si="19"/>
        <v>0.26878400000000002</v>
      </c>
      <c r="E55" s="7"/>
      <c r="F55" s="8" t="s">
        <v>9</v>
      </c>
      <c r="G55" s="7">
        <f t="shared" si="18"/>
        <v>1.9486840000000001</v>
      </c>
    </row>
    <row r="56" spans="1:7" s="20" customFormat="1">
      <c r="A56" s="66">
        <v>42109</v>
      </c>
      <c r="B56" s="66">
        <v>42115</v>
      </c>
      <c r="C56" s="26">
        <v>1.6798999999999999</v>
      </c>
      <c r="D56" s="7">
        <f t="shared" si="19"/>
        <v>0.26878400000000002</v>
      </c>
      <c r="E56" s="7"/>
      <c r="F56" s="8" t="s">
        <v>9</v>
      </c>
      <c r="G56" s="7">
        <f t="shared" ref="G56:G61" si="20">+C56+D56</f>
        <v>1.9486840000000001</v>
      </c>
    </row>
    <row r="57" spans="1:7" s="20" customFormat="1">
      <c r="A57" s="66">
        <v>42116</v>
      </c>
      <c r="B57" s="66">
        <v>42122</v>
      </c>
      <c r="C57" s="26">
        <v>1.7524002617735157</v>
      </c>
      <c r="D57" s="7">
        <f t="shared" si="19"/>
        <v>0.28038404188376254</v>
      </c>
      <c r="E57" s="7"/>
      <c r="F57" s="8" t="s">
        <v>9</v>
      </c>
      <c r="G57" s="7">
        <f t="shared" si="20"/>
        <v>2.0327843036572784</v>
      </c>
    </row>
    <row r="58" spans="1:7" s="20" customFormat="1">
      <c r="A58" s="66">
        <v>42123</v>
      </c>
      <c r="B58" s="66">
        <v>42129</v>
      </c>
      <c r="C58" s="26">
        <v>1.7533224508788916</v>
      </c>
      <c r="D58" s="7">
        <f t="shared" si="19"/>
        <v>0.28053159214062268</v>
      </c>
      <c r="E58" s="7"/>
      <c r="F58" s="8" t="s">
        <v>9</v>
      </c>
      <c r="G58" s="7">
        <f t="shared" si="20"/>
        <v>2.0338540430195144</v>
      </c>
    </row>
    <row r="59" spans="1:7" s="20" customFormat="1">
      <c r="A59" s="66">
        <v>42130</v>
      </c>
      <c r="B59" s="66">
        <v>42136</v>
      </c>
      <c r="C59" s="26">
        <v>1.7533224508788916</v>
      </c>
      <c r="D59" s="7">
        <f t="shared" si="19"/>
        <v>0.28053159214062268</v>
      </c>
      <c r="E59" s="7"/>
      <c r="F59" s="8" t="s">
        <v>9</v>
      </c>
      <c r="G59" s="7">
        <f t="shared" si="20"/>
        <v>2.0338540430195144</v>
      </c>
    </row>
    <row r="60" spans="1:7" s="20" customFormat="1">
      <c r="A60" s="66">
        <v>42137</v>
      </c>
      <c r="B60" s="66">
        <v>42143</v>
      </c>
      <c r="C60" s="26">
        <v>2.0231096206436896</v>
      </c>
      <c r="D60" s="7">
        <f t="shared" ref="D60:D67" si="21">+C60*16%</f>
        <v>0.32369753930299033</v>
      </c>
      <c r="E60" s="7"/>
      <c r="F60" s="8" t="s">
        <v>9</v>
      </c>
      <c r="G60" s="7">
        <f t="shared" si="20"/>
        <v>2.34680715994668</v>
      </c>
    </row>
    <row r="61" spans="1:7" s="20" customFormat="1">
      <c r="A61" s="66">
        <v>42144</v>
      </c>
      <c r="B61" s="66">
        <v>42150</v>
      </c>
      <c r="C61" s="26">
        <v>2.0231096206436896</v>
      </c>
      <c r="D61" s="7">
        <f t="shared" si="21"/>
        <v>0.32369753930299033</v>
      </c>
      <c r="E61" s="7"/>
      <c r="F61" s="8" t="s">
        <v>9</v>
      </c>
      <c r="G61" s="7">
        <f t="shared" si="20"/>
        <v>2.34680715994668</v>
      </c>
    </row>
    <row r="62" spans="1:7" s="20" customFormat="1">
      <c r="A62" s="66">
        <v>42151</v>
      </c>
      <c r="B62" s="66">
        <v>42157</v>
      </c>
      <c r="C62" s="26">
        <v>2.0231096206436896</v>
      </c>
      <c r="D62" s="7">
        <f t="shared" si="21"/>
        <v>0.32369753930299033</v>
      </c>
      <c r="E62" s="7"/>
      <c r="F62" s="8" t="s">
        <v>9</v>
      </c>
      <c r="G62" s="7">
        <f t="shared" ref="G62:G67" si="22">+C62+D62</f>
        <v>2.34680715994668</v>
      </c>
    </row>
    <row r="63" spans="1:7" s="20" customFormat="1">
      <c r="A63" s="66">
        <v>42158</v>
      </c>
      <c r="B63" s="66">
        <v>42164</v>
      </c>
      <c r="C63" s="26">
        <v>1.88025</v>
      </c>
      <c r="D63" s="7">
        <f t="shared" si="21"/>
        <v>0.30084</v>
      </c>
      <c r="E63" s="7"/>
      <c r="F63" s="8" t="s">
        <v>9</v>
      </c>
      <c r="G63" s="7">
        <f t="shared" si="22"/>
        <v>2.1810900000000002</v>
      </c>
    </row>
    <row r="64" spans="1:7" s="20" customFormat="1">
      <c r="A64" s="66">
        <v>42165</v>
      </c>
      <c r="B64" s="66">
        <f t="shared" ref="B64:B69" si="23">+A64+6</f>
        <v>42171</v>
      </c>
      <c r="C64" s="26">
        <v>1.88025</v>
      </c>
      <c r="D64" s="7">
        <f t="shared" si="21"/>
        <v>0.30084</v>
      </c>
      <c r="E64" s="7"/>
      <c r="F64" s="8" t="s">
        <v>9</v>
      </c>
      <c r="G64" s="7">
        <f t="shared" si="22"/>
        <v>2.1810900000000002</v>
      </c>
    </row>
    <row r="65" spans="1:7" s="20" customFormat="1">
      <c r="A65" s="66">
        <v>42172</v>
      </c>
      <c r="B65" s="66">
        <f t="shared" si="23"/>
        <v>42178</v>
      </c>
      <c r="C65" s="26">
        <v>1.88025</v>
      </c>
      <c r="D65" s="7">
        <f t="shared" si="21"/>
        <v>0.30084</v>
      </c>
      <c r="E65" s="7"/>
      <c r="F65" s="8" t="s">
        <v>9</v>
      </c>
      <c r="G65" s="7">
        <f t="shared" si="22"/>
        <v>2.1810900000000002</v>
      </c>
    </row>
    <row r="66" spans="1:7" s="20" customFormat="1">
      <c r="A66" s="66">
        <v>42179</v>
      </c>
      <c r="B66" s="66">
        <f t="shared" si="23"/>
        <v>42185</v>
      </c>
      <c r="C66" s="26">
        <v>1.876553571724844</v>
      </c>
      <c r="D66" s="7">
        <f t="shared" si="21"/>
        <v>0.30024857147597506</v>
      </c>
      <c r="E66" s="7"/>
      <c r="F66" s="8" t="s">
        <v>9</v>
      </c>
      <c r="G66" s="7">
        <f t="shared" si="22"/>
        <v>2.1768021432008191</v>
      </c>
    </row>
    <row r="67" spans="1:7" s="20" customFormat="1">
      <c r="A67" s="66">
        <v>42186</v>
      </c>
      <c r="B67" s="66">
        <f t="shared" si="23"/>
        <v>42192</v>
      </c>
      <c r="C67" s="26">
        <v>1.876553571724844</v>
      </c>
      <c r="D67" s="7">
        <f t="shared" si="21"/>
        <v>0.30024857147597506</v>
      </c>
      <c r="E67" s="7"/>
      <c r="F67" s="8" t="s">
        <v>9</v>
      </c>
      <c r="G67" s="7">
        <f t="shared" si="22"/>
        <v>2.1768021432008191</v>
      </c>
    </row>
    <row r="68" spans="1:7" s="20" customFormat="1">
      <c r="A68" s="66">
        <v>42193</v>
      </c>
      <c r="B68" s="66">
        <f t="shared" si="23"/>
        <v>42199</v>
      </c>
      <c r="C68" s="26">
        <v>1.8496474668246232</v>
      </c>
      <c r="D68" s="7">
        <f t="shared" ref="D68:D74" si="24">+C68*16%</f>
        <v>0.2959435946919397</v>
      </c>
      <c r="E68" s="7"/>
      <c r="F68" s="8" t="s">
        <v>9</v>
      </c>
      <c r="G68" s="7">
        <f t="shared" ref="G68:G73" si="25">+C68+D68</f>
        <v>2.145591061516563</v>
      </c>
    </row>
    <row r="69" spans="1:7" s="20" customFormat="1">
      <c r="A69" s="66">
        <v>42200</v>
      </c>
      <c r="B69" s="66">
        <f t="shared" si="23"/>
        <v>42206</v>
      </c>
      <c r="C69" s="26">
        <v>1.8496474668246232</v>
      </c>
      <c r="D69" s="7">
        <f t="shared" si="24"/>
        <v>0.2959435946919397</v>
      </c>
      <c r="E69" s="7"/>
      <c r="F69" s="8" t="s">
        <v>9</v>
      </c>
      <c r="G69" s="7">
        <f t="shared" si="25"/>
        <v>2.145591061516563</v>
      </c>
    </row>
    <row r="70" spans="1:7" s="20" customFormat="1">
      <c r="A70" s="66">
        <v>42207</v>
      </c>
      <c r="B70" s="66">
        <f t="shared" ref="B70:B76" si="26">+A70+6</f>
        <v>42213</v>
      </c>
      <c r="C70" s="26">
        <v>1.7107350966147408</v>
      </c>
      <c r="D70" s="7">
        <f t="shared" si="24"/>
        <v>0.27371761545835854</v>
      </c>
      <c r="E70" s="7"/>
      <c r="F70" s="8" t="s">
        <v>9</v>
      </c>
      <c r="G70" s="7">
        <f t="shared" si="25"/>
        <v>1.9844527120730993</v>
      </c>
    </row>
    <row r="71" spans="1:7" s="20" customFormat="1">
      <c r="A71" s="66">
        <v>42214</v>
      </c>
      <c r="B71" s="66">
        <f t="shared" si="26"/>
        <v>42220</v>
      </c>
      <c r="C71" s="26">
        <v>1.7107350966147408</v>
      </c>
      <c r="D71" s="7">
        <f t="shared" si="24"/>
        <v>0.27371761545835854</v>
      </c>
      <c r="E71" s="7"/>
      <c r="F71" s="8" t="s">
        <v>9</v>
      </c>
      <c r="G71" s="7">
        <f t="shared" si="25"/>
        <v>1.9844527120730993</v>
      </c>
    </row>
    <row r="72" spans="1:7" s="20" customFormat="1">
      <c r="A72" s="66">
        <v>42221</v>
      </c>
      <c r="B72" s="66">
        <f t="shared" si="26"/>
        <v>42227</v>
      </c>
      <c r="C72" s="26">
        <v>1.6692817641032947</v>
      </c>
      <c r="D72" s="7">
        <f t="shared" si="24"/>
        <v>0.26708508225652716</v>
      </c>
      <c r="E72" s="7"/>
      <c r="F72" s="8" t="s">
        <v>9</v>
      </c>
      <c r="G72" s="7">
        <f t="shared" si="25"/>
        <v>1.9363668463598218</v>
      </c>
    </row>
    <row r="73" spans="1:7" s="20" customFormat="1">
      <c r="A73" s="66">
        <v>42228</v>
      </c>
      <c r="B73" s="66">
        <f t="shared" si="26"/>
        <v>42234</v>
      </c>
      <c r="C73" s="26">
        <v>1.6692817641032947</v>
      </c>
      <c r="D73" s="7">
        <f t="shared" si="24"/>
        <v>0.26708508225652716</v>
      </c>
      <c r="E73" s="7"/>
      <c r="F73" s="8" t="s">
        <v>9</v>
      </c>
      <c r="G73" s="7">
        <f t="shared" si="25"/>
        <v>1.9363668463598218</v>
      </c>
    </row>
    <row r="74" spans="1:7" s="20" customFormat="1">
      <c r="A74" s="66">
        <v>42235</v>
      </c>
      <c r="B74" s="66">
        <f t="shared" si="26"/>
        <v>42241</v>
      </c>
      <c r="C74" s="26">
        <v>1.5296512025919071</v>
      </c>
      <c r="D74" s="7">
        <f t="shared" si="24"/>
        <v>0.24474419241470516</v>
      </c>
      <c r="E74" s="7"/>
      <c r="F74" s="8" t="s">
        <v>9</v>
      </c>
      <c r="G74" s="7">
        <f t="shared" ref="G74:G79" si="27">+C74+D74</f>
        <v>1.7743953950066123</v>
      </c>
    </row>
    <row r="75" spans="1:7" s="20" customFormat="1">
      <c r="A75" s="66">
        <v>42242</v>
      </c>
      <c r="B75" s="66">
        <f t="shared" si="26"/>
        <v>42248</v>
      </c>
      <c r="C75" s="26">
        <v>1.5296512025919071</v>
      </c>
      <c r="D75" s="7">
        <f t="shared" ref="D75:D81" si="28">+C75*16%</f>
        <v>0.24474419241470516</v>
      </c>
      <c r="E75" s="7"/>
      <c r="F75" s="8" t="s">
        <v>9</v>
      </c>
      <c r="G75" s="7">
        <f t="shared" si="27"/>
        <v>1.7743953950066123</v>
      </c>
    </row>
    <row r="76" spans="1:7" s="20" customFormat="1">
      <c r="A76" s="66">
        <v>42249</v>
      </c>
      <c r="B76" s="66">
        <f t="shared" si="26"/>
        <v>42255</v>
      </c>
      <c r="C76" s="26">
        <v>1.5295592873111943</v>
      </c>
      <c r="D76" s="7">
        <f t="shared" si="28"/>
        <v>0.24472948596979108</v>
      </c>
      <c r="E76" s="7"/>
      <c r="F76" s="8" t="s">
        <v>9</v>
      </c>
      <c r="G76" s="7">
        <f t="shared" si="27"/>
        <v>1.7742887732809853</v>
      </c>
    </row>
    <row r="77" spans="1:7" s="20" customFormat="1">
      <c r="A77" s="66">
        <v>42256</v>
      </c>
      <c r="B77" s="66">
        <f t="shared" ref="B77:B83" si="29">+A77+6</f>
        <v>42262</v>
      </c>
      <c r="C77" s="26">
        <v>1.5295592873111943</v>
      </c>
      <c r="D77" s="7">
        <f t="shared" si="28"/>
        <v>0.24472948596979108</v>
      </c>
      <c r="E77" s="7"/>
      <c r="F77" s="8" t="s">
        <v>9</v>
      </c>
      <c r="G77" s="7">
        <f t="shared" si="27"/>
        <v>1.7742887732809853</v>
      </c>
    </row>
    <row r="78" spans="1:7" s="20" customFormat="1">
      <c r="A78" s="66">
        <v>42263</v>
      </c>
      <c r="B78" s="66">
        <f t="shared" si="29"/>
        <v>42269</v>
      </c>
      <c r="C78" s="26">
        <v>1.4220532720685615</v>
      </c>
      <c r="D78" s="7">
        <f t="shared" si="28"/>
        <v>0.22752852353096983</v>
      </c>
      <c r="E78" s="7"/>
      <c r="F78" s="8" t="s">
        <v>9</v>
      </c>
      <c r="G78" s="7">
        <f t="shared" si="27"/>
        <v>1.6495817955995313</v>
      </c>
    </row>
    <row r="79" spans="1:7" s="20" customFormat="1">
      <c r="A79" s="66">
        <v>42270</v>
      </c>
      <c r="B79" s="66">
        <f t="shared" si="29"/>
        <v>42276</v>
      </c>
      <c r="C79" s="26">
        <v>1.4220532720685615</v>
      </c>
      <c r="D79" s="7">
        <f t="shared" si="28"/>
        <v>0.22752852353096983</v>
      </c>
      <c r="E79" s="7"/>
      <c r="F79" s="8" t="s">
        <v>9</v>
      </c>
      <c r="G79" s="7">
        <f t="shared" si="27"/>
        <v>1.6495817955995313</v>
      </c>
    </row>
    <row r="80" spans="1:7" s="20" customFormat="1">
      <c r="A80" s="66">
        <v>42277</v>
      </c>
      <c r="B80" s="66">
        <f t="shared" si="29"/>
        <v>42283</v>
      </c>
      <c r="C80" s="26">
        <v>1.524736450801456</v>
      </c>
      <c r="D80" s="7">
        <f t="shared" si="28"/>
        <v>0.24395783212823297</v>
      </c>
      <c r="E80" s="7"/>
      <c r="F80" s="8" t="s">
        <v>9</v>
      </c>
      <c r="G80" s="7">
        <f t="shared" ref="G80:G85" si="30">+C80+D80</f>
        <v>1.768694282929689</v>
      </c>
    </row>
    <row r="81" spans="1:7" s="20" customFormat="1">
      <c r="A81" s="66">
        <v>42284</v>
      </c>
      <c r="B81" s="66">
        <f t="shared" si="29"/>
        <v>42290</v>
      </c>
      <c r="C81" s="26">
        <v>1.524736450801456</v>
      </c>
      <c r="D81" s="7">
        <f t="shared" si="28"/>
        <v>0.24395783212823297</v>
      </c>
      <c r="E81" s="7"/>
      <c r="F81" s="8" t="s">
        <v>9</v>
      </c>
      <c r="G81" s="7">
        <f t="shared" si="30"/>
        <v>1.768694282929689</v>
      </c>
    </row>
    <row r="82" spans="1:7" s="20" customFormat="1">
      <c r="A82" s="66">
        <v>42291</v>
      </c>
      <c r="B82" s="66">
        <f t="shared" si="29"/>
        <v>42297</v>
      </c>
      <c r="C82" s="26">
        <v>1.6002799999999999</v>
      </c>
      <c r="D82" s="7">
        <f t="shared" ref="D82:D87" si="31">+C82*16%</f>
        <v>0.25604480000000002</v>
      </c>
      <c r="E82" s="7"/>
      <c r="F82" s="8" t="s">
        <v>9</v>
      </c>
      <c r="G82" s="7">
        <f t="shared" si="30"/>
        <v>1.8563247999999999</v>
      </c>
    </row>
    <row r="83" spans="1:7" s="20" customFormat="1">
      <c r="A83" s="66">
        <v>42298</v>
      </c>
      <c r="B83" s="66">
        <f t="shared" si="29"/>
        <v>42304</v>
      </c>
      <c r="C83" s="26">
        <v>1.6003690213609867</v>
      </c>
      <c r="D83" s="7">
        <f t="shared" si="31"/>
        <v>0.25605904341775787</v>
      </c>
      <c r="E83" s="7"/>
      <c r="F83" s="8" t="s">
        <v>9</v>
      </c>
      <c r="G83" s="7">
        <f t="shared" si="30"/>
        <v>1.8564280647787446</v>
      </c>
    </row>
    <row r="84" spans="1:7" s="20" customFormat="1">
      <c r="A84" s="66">
        <v>42305</v>
      </c>
      <c r="B84" s="66">
        <f t="shared" ref="B84:B90" si="32">+A84+6</f>
        <v>42311</v>
      </c>
      <c r="C84" s="26">
        <v>1.6745521251024118</v>
      </c>
      <c r="D84" s="7">
        <f t="shared" si="31"/>
        <v>0.26792834001638588</v>
      </c>
      <c r="E84" s="7"/>
      <c r="F84" s="8" t="s">
        <v>9</v>
      </c>
      <c r="G84" s="7">
        <f t="shared" si="30"/>
        <v>1.9424804651187977</v>
      </c>
    </row>
    <row r="85" spans="1:7" s="20" customFormat="1">
      <c r="A85" s="66">
        <v>42312</v>
      </c>
      <c r="B85" s="66">
        <f t="shared" si="32"/>
        <v>42318</v>
      </c>
      <c r="C85" s="26">
        <v>1.5238682908662096</v>
      </c>
      <c r="D85" s="7">
        <f t="shared" si="31"/>
        <v>0.24381892653859352</v>
      </c>
      <c r="E85" s="7"/>
      <c r="F85" s="8" t="s">
        <v>9</v>
      </c>
      <c r="G85" s="7">
        <f t="shared" si="30"/>
        <v>1.7676872174048031</v>
      </c>
    </row>
    <row r="86" spans="1:7" s="20" customFormat="1">
      <c r="A86" s="66">
        <v>42319</v>
      </c>
      <c r="B86" s="66">
        <f t="shared" si="32"/>
        <v>42325</v>
      </c>
      <c r="C86" s="26">
        <v>1.5238682908662096</v>
      </c>
      <c r="D86" s="7">
        <f t="shared" si="31"/>
        <v>0.24381892653859352</v>
      </c>
      <c r="E86" s="7"/>
      <c r="F86" s="8" t="s">
        <v>9</v>
      </c>
      <c r="G86" s="7">
        <f t="shared" ref="G86:G94" si="33">+C86+D86</f>
        <v>1.7676872174048031</v>
      </c>
    </row>
    <row r="87" spans="1:7" s="20" customFormat="1">
      <c r="A87" s="66">
        <v>42326</v>
      </c>
      <c r="B87" s="66">
        <f t="shared" si="32"/>
        <v>42332</v>
      </c>
      <c r="C87" s="26">
        <v>1.5239716478011061</v>
      </c>
      <c r="D87" s="7">
        <f t="shared" si="31"/>
        <v>0.24383546364817699</v>
      </c>
      <c r="E87" s="7"/>
      <c r="F87" s="8" t="s">
        <v>9</v>
      </c>
      <c r="G87" s="7">
        <f t="shared" si="33"/>
        <v>1.767807111449283</v>
      </c>
    </row>
    <row r="88" spans="1:7" s="20" customFormat="1">
      <c r="A88" s="66">
        <v>42333</v>
      </c>
      <c r="B88" s="66">
        <f t="shared" si="32"/>
        <v>42339</v>
      </c>
      <c r="C88" s="26">
        <v>1.5239716478011061</v>
      </c>
      <c r="D88" s="7">
        <f>+C88*16%</f>
        <v>0.24383546364817699</v>
      </c>
      <c r="E88" s="7"/>
      <c r="F88" s="8" t="s">
        <v>9</v>
      </c>
      <c r="G88" s="7">
        <f t="shared" si="33"/>
        <v>1.767807111449283</v>
      </c>
    </row>
    <row r="89" spans="1:7" s="20" customFormat="1">
      <c r="A89" s="66">
        <v>42340</v>
      </c>
      <c r="B89" s="66">
        <f t="shared" si="32"/>
        <v>42346</v>
      </c>
      <c r="C89" s="26">
        <v>1.6074294211869602</v>
      </c>
      <c r="D89" s="7">
        <f>+C89*16%</f>
        <v>0.25718870738991362</v>
      </c>
      <c r="E89" s="7"/>
      <c r="F89" s="8" t="s">
        <v>9</v>
      </c>
      <c r="G89" s="7">
        <f t="shared" si="33"/>
        <v>1.8646181285768737</v>
      </c>
    </row>
    <row r="90" spans="1:7" s="20" customFormat="1">
      <c r="A90" s="66">
        <v>42347</v>
      </c>
      <c r="B90" s="66">
        <f t="shared" si="32"/>
        <v>42353</v>
      </c>
      <c r="C90" s="26">
        <v>1.6074294211869602</v>
      </c>
      <c r="D90" s="7">
        <f>+C90*16%</f>
        <v>0.25718870738991362</v>
      </c>
      <c r="E90" s="7"/>
      <c r="F90" s="8" t="s">
        <v>9</v>
      </c>
      <c r="G90" s="7">
        <f t="shared" si="33"/>
        <v>1.8646181285768737</v>
      </c>
    </row>
    <row r="91" spans="1:7" s="20" customFormat="1">
      <c r="A91" s="66">
        <v>42354</v>
      </c>
      <c r="B91" s="66">
        <f>+A91+6</f>
        <v>42360</v>
      </c>
      <c r="C91" s="26">
        <v>1.6166869231290972</v>
      </c>
      <c r="D91" s="7">
        <f>+C91*16%</f>
        <v>0.25866990770065557</v>
      </c>
      <c r="E91" s="7"/>
      <c r="F91" s="8" t="s">
        <v>9</v>
      </c>
      <c r="G91" s="7">
        <f t="shared" si="33"/>
        <v>1.8753568308297528</v>
      </c>
    </row>
    <row r="92" spans="1:7" s="20" customFormat="1">
      <c r="A92" s="66">
        <v>42361</v>
      </c>
      <c r="B92" s="66">
        <v>42367</v>
      </c>
      <c r="C92" s="26">
        <v>1.6166869231290972</v>
      </c>
      <c r="D92" s="7">
        <v>0.25866990770065557</v>
      </c>
      <c r="E92" s="7"/>
      <c r="F92" s="8" t="s">
        <v>9</v>
      </c>
      <c r="G92" s="7">
        <f t="shared" si="33"/>
        <v>1.8753568308297528</v>
      </c>
    </row>
    <row r="93" spans="1:7" s="20" customFormat="1">
      <c r="A93" s="66">
        <v>42368</v>
      </c>
      <c r="B93" s="66">
        <v>42369</v>
      </c>
      <c r="C93" s="26">
        <v>1.6166869231290972</v>
      </c>
      <c r="D93" s="7">
        <v>0.25866990770065557</v>
      </c>
      <c r="E93" s="7"/>
      <c r="F93" s="8" t="s">
        <v>9</v>
      </c>
      <c r="G93" s="7">
        <f t="shared" si="33"/>
        <v>1.8753568308297528</v>
      </c>
    </row>
    <row r="94" spans="1:7" s="20" customFormat="1">
      <c r="A94" s="66">
        <v>42583</v>
      </c>
      <c r="B94" s="66">
        <v>42584</v>
      </c>
      <c r="C94" s="26">
        <v>1.3511666662511115</v>
      </c>
      <c r="D94" s="7">
        <f t="shared" ref="D94:D100" si="34">+C94*16%</f>
        <v>0.21618666660017785</v>
      </c>
      <c r="E94" s="7"/>
      <c r="F94" s="8" t="s">
        <v>9</v>
      </c>
      <c r="G94" s="7">
        <f t="shared" si="33"/>
        <v>1.5673533328512894</v>
      </c>
    </row>
    <row r="95" spans="1:7" s="20" customFormat="1">
      <c r="A95" s="66">
        <f t="shared" ref="A95:A101" si="35">+B94+1</f>
        <v>42585</v>
      </c>
      <c r="B95" s="66">
        <f t="shared" ref="B95:B101" si="36">+A95+6</f>
        <v>42591</v>
      </c>
      <c r="C95" s="26">
        <v>1.3316308669909283</v>
      </c>
      <c r="D95" s="7">
        <f t="shared" si="34"/>
        <v>0.21306093871854853</v>
      </c>
      <c r="E95" s="7"/>
      <c r="F95" s="8" t="s">
        <v>9</v>
      </c>
      <c r="G95" s="7">
        <f t="shared" ref="G95:G100" si="37">+C95+D95</f>
        <v>1.5446918057094767</v>
      </c>
    </row>
    <row r="96" spans="1:7" s="20" customFormat="1">
      <c r="A96" s="66">
        <f t="shared" si="35"/>
        <v>42592</v>
      </c>
      <c r="B96" s="66">
        <f t="shared" si="36"/>
        <v>42598</v>
      </c>
      <c r="C96" s="26">
        <v>1.3316308669909283</v>
      </c>
      <c r="D96" s="7">
        <f t="shared" si="34"/>
        <v>0.21306093871854853</v>
      </c>
      <c r="E96" s="7"/>
      <c r="F96" s="8" t="s">
        <v>9</v>
      </c>
      <c r="G96" s="7">
        <f t="shared" si="37"/>
        <v>1.5446918057094767</v>
      </c>
    </row>
    <row r="97" spans="1:9" s="20" customFormat="1">
      <c r="A97" s="66">
        <f t="shared" si="35"/>
        <v>42599</v>
      </c>
      <c r="B97" s="66">
        <f t="shared" si="36"/>
        <v>42605</v>
      </c>
      <c r="C97" s="26">
        <v>1.3316308669909283</v>
      </c>
      <c r="D97" s="7">
        <f t="shared" si="34"/>
        <v>0.21306093871854853</v>
      </c>
      <c r="E97" s="7"/>
      <c r="F97" s="8" t="s">
        <v>9</v>
      </c>
      <c r="G97" s="7">
        <f t="shared" si="37"/>
        <v>1.5446918057094767</v>
      </c>
    </row>
    <row r="98" spans="1:9" s="20" customFormat="1">
      <c r="A98" s="66">
        <f t="shared" si="35"/>
        <v>42606</v>
      </c>
      <c r="B98" s="66">
        <f t="shared" si="36"/>
        <v>42612</v>
      </c>
      <c r="C98" s="26">
        <v>1.6567365404617498</v>
      </c>
      <c r="D98" s="7">
        <f t="shared" si="34"/>
        <v>0.26507784647388</v>
      </c>
      <c r="E98" s="7"/>
      <c r="F98" s="8" t="s">
        <v>9</v>
      </c>
      <c r="G98" s="7">
        <f t="shared" si="37"/>
        <v>1.9218143869356297</v>
      </c>
    </row>
    <row r="99" spans="1:9" s="20" customFormat="1">
      <c r="A99" s="66">
        <f t="shared" si="35"/>
        <v>42613</v>
      </c>
      <c r="B99" s="66">
        <f t="shared" si="36"/>
        <v>42619</v>
      </c>
      <c r="C99" s="26">
        <v>1.656517297541529</v>
      </c>
      <c r="D99" s="7">
        <f t="shared" si="34"/>
        <v>0.26504276760664464</v>
      </c>
      <c r="E99" s="7"/>
      <c r="F99" s="8" t="s">
        <v>9</v>
      </c>
      <c r="G99" s="7">
        <f t="shared" si="37"/>
        <v>1.9215600651481737</v>
      </c>
    </row>
    <row r="100" spans="1:9" s="20" customFormat="1">
      <c r="A100" s="66">
        <f t="shared" si="35"/>
        <v>42620</v>
      </c>
      <c r="B100" s="66">
        <f t="shared" si="36"/>
        <v>42626</v>
      </c>
      <c r="C100" s="26">
        <v>1.5237588793908938</v>
      </c>
      <c r="D100" s="7">
        <f t="shared" si="34"/>
        <v>0.24380142070254301</v>
      </c>
      <c r="E100" s="7"/>
      <c r="F100" s="8" t="s">
        <v>9</v>
      </c>
      <c r="G100" s="7">
        <f t="shared" si="37"/>
        <v>1.7675603000934368</v>
      </c>
    </row>
    <row r="101" spans="1:9" s="20" customFormat="1">
      <c r="A101" s="66">
        <f t="shared" si="35"/>
        <v>42627</v>
      </c>
      <c r="B101" s="66">
        <f t="shared" si="36"/>
        <v>42633</v>
      </c>
      <c r="C101" s="26">
        <v>1.5237588793908938</v>
      </c>
      <c r="D101" s="7">
        <f t="shared" ref="D101:D107" si="38">+C101*16%</f>
        <v>0.24380142070254301</v>
      </c>
      <c r="E101" s="7"/>
      <c r="F101" s="8" t="s">
        <v>9</v>
      </c>
      <c r="G101" s="7">
        <f t="shared" ref="G101:G106" si="39">+C101+D101</f>
        <v>1.7675603000934368</v>
      </c>
    </row>
    <row r="102" spans="1:9" s="20" customFormat="1">
      <c r="A102" s="66">
        <f t="shared" ref="A102:A108" si="40">+B101+1</f>
        <v>42634</v>
      </c>
      <c r="B102" s="66">
        <f t="shared" ref="B102:B108" si="41">+A102+6</f>
        <v>42640</v>
      </c>
      <c r="C102" s="26">
        <v>1.44482</v>
      </c>
      <c r="D102" s="7">
        <f t="shared" si="38"/>
        <v>0.23117119999999999</v>
      </c>
      <c r="E102" s="7"/>
      <c r="F102" s="8" t="s">
        <v>9</v>
      </c>
      <c r="G102" s="7">
        <f t="shared" si="39"/>
        <v>1.6759911999999999</v>
      </c>
    </row>
    <row r="103" spans="1:9" s="20" customFormat="1">
      <c r="A103" s="66">
        <f t="shared" si="40"/>
        <v>42641</v>
      </c>
      <c r="B103" s="66">
        <f t="shared" si="41"/>
        <v>42647</v>
      </c>
      <c r="C103" s="26">
        <v>1.44482</v>
      </c>
      <c r="D103" s="7">
        <f t="shared" si="38"/>
        <v>0.23117119999999999</v>
      </c>
      <c r="E103" s="7"/>
      <c r="F103" s="8" t="s">
        <v>9</v>
      </c>
      <c r="G103" s="7">
        <f t="shared" si="39"/>
        <v>1.6759911999999999</v>
      </c>
    </row>
    <row r="104" spans="1:9" s="20" customFormat="1">
      <c r="A104" s="66">
        <f t="shared" si="40"/>
        <v>42648</v>
      </c>
      <c r="B104" s="66">
        <f t="shared" si="41"/>
        <v>42654</v>
      </c>
      <c r="C104" s="26">
        <v>1.3827</v>
      </c>
      <c r="D104" s="7">
        <f t="shared" si="38"/>
        <v>0.22123200000000001</v>
      </c>
      <c r="E104" s="7"/>
      <c r="F104" s="8" t="s">
        <v>9</v>
      </c>
      <c r="G104" s="7">
        <f t="shared" si="39"/>
        <v>1.6039320000000001</v>
      </c>
    </row>
    <row r="105" spans="1:9" s="20" customFormat="1">
      <c r="A105" s="66">
        <f t="shared" si="40"/>
        <v>42655</v>
      </c>
      <c r="B105" s="66">
        <f t="shared" si="41"/>
        <v>42661</v>
      </c>
      <c r="C105" s="26">
        <v>1.3827</v>
      </c>
      <c r="D105" s="7">
        <f t="shared" si="38"/>
        <v>0.22123200000000001</v>
      </c>
      <c r="E105" s="7"/>
      <c r="F105" s="8" t="s">
        <v>9</v>
      </c>
      <c r="G105" s="7">
        <f t="shared" si="39"/>
        <v>1.6039320000000001</v>
      </c>
    </row>
    <row r="106" spans="1:9" s="20" customFormat="1">
      <c r="A106" s="66">
        <f t="shared" si="40"/>
        <v>42662</v>
      </c>
      <c r="B106" s="66">
        <f t="shared" si="41"/>
        <v>42668</v>
      </c>
      <c r="C106" s="26">
        <v>1.5246900000000001</v>
      </c>
      <c r="D106" s="7">
        <f t="shared" si="38"/>
        <v>0.24395040000000001</v>
      </c>
      <c r="E106" s="7"/>
      <c r="F106" s="8" t="s">
        <v>9</v>
      </c>
      <c r="G106" s="7">
        <f t="shared" si="39"/>
        <v>1.7686404000000002</v>
      </c>
    </row>
    <row r="107" spans="1:9" s="20" customFormat="1">
      <c r="A107" s="66">
        <f t="shared" si="40"/>
        <v>42669</v>
      </c>
      <c r="B107" s="66">
        <f t="shared" si="41"/>
        <v>42675</v>
      </c>
      <c r="C107" s="26">
        <v>1.5246900000000001</v>
      </c>
      <c r="D107" s="7">
        <f t="shared" si="38"/>
        <v>0.24395040000000001</v>
      </c>
      <c r="E107" s="7"/>
      <c r="F107" s="8" t="s">
        <v>9</v>
      </c>
      <c r="G107" s="7">
        <f t="shared" ref="G107:G112" si="42">+C107+D107</f>
        <v>1.7686404000000002</v>
      </c>
    </row>
    <row r="108" spans="1:9" s="20" customFormat="1">
      <c r="A108" s="66">
        <f t="shared" si="40"/>
        <v>42676</v>
      </c>
      <c r="B108" s="66">
        <f t="shared" si="41"/>
        <v>42682</v>
      </c>
      <c r="C108" s="26">
        <v>1.5246900000000001</v>
      </c>
      <c r="D108" s="7">
        <f>+C108*16%</f>
        <v>0.24395040000000001</v>
      </c>
      <c r="E108" s="7"/>
      <c r="F108" s="8" t="s">
        <v>9</v>
      </c>
      <c r="G108" s="7">
        <f t="shared" si="42"/>
        <v>1.7686404000000002</v>
      </c>
      <c r="I108" s="29"/>
    </row>
    <row r="109" spans="1:9" s="20" customFormat="1">
      <c r="A109" s="66">
        <f>+B108+1</f>
        <v>42683</v>
      </c>
      <c r="B109" s="66">
        <f>+A109+6</f>
        <v>42689</v>
      </c>
      <c r="C109" s="26">
        <v>1.5246900000000001</v>
      </c>
      <c r="D109" s="7">
        <f>+C109*16%</f>
        <v>0.24395040000000001</v>
      </c>
      <c r="E109" s="7"/>
      <c r="F109" s="8" t="s">
        <v>9</v>
      </c>
      <c r="G109" s="7">
        <f t="shared" si="42"/>
        <v>1.7686404000000002</v>
      </c>
      <c r="I109" s="29"/>
    </row>
    <row r="110" spans="1:9" s="20" customFormat="1">
      <c r="A110" s="66">
        <f>+B109+1</f>
        <v>42690</v>
      </c>
      <c r="B110" s="66">
        <f>+A110+6</f>
        <v>42696</v>
      </c>
      <c r="C110" s="26">
        <v>1.5190900000000001</v>
      </c>
      <c r="D110" s="7">
        <f>+C110*16%</f>
        <v>0.2430544</v>
      </c>
      <c r="E110" s="7"/>
      <c r="F110" s="8" t="s">
        <v>9</v>
      </c>
      <c r="G110" s="7">
        <f t="shared" si="42"/>
        <v>1.7621443999999999</v>
      </c>
      <c r="I110" s="29"/>
    </row>
    <row r="111" spans="1:9" s="20" customFormat="1">
      <c r="A111" s="66">
        <f>+B110+1</f>
        <v>42697</v>
      </c>
      <c r="B111" s="66">
        <f>+A111+6</f>
        <v>42703</v>
      </c>
      <c r="C111" s="26">
        <v>1.51877</v>
      </c>
      <c r="D111" s="7">
        <f>+C111*16%</f>
        <v>0.2430032</v>
      </c>
      <c r="E111" s="7"/>
      <c r="F111" s="8" t="s">
        <v>9</v>
      </c>
      <c r="G111" s="7">
        <f t="shared" si="42"/>
        <v>1.7617731999999999</v>
      </c>
      <c r="I111" s="29"/>
    </row>
    <row r="112" spans="1:9" s="20" customFormat="1">
      <c r="A112" s="66">
        <f>+B111+1</f>
        <v>42704</v>
      </c>
      <c r="B112" s="66">
        <f>+A112</f>
        <v>42704</v>
      </c>
      <c r="C112" s="26">
        <v>1.51877</v>
      </c>
      <c r="D112" s="7">
        <f>+C112*16%</f>
        <v>0.2430032</v>
      </c>
      <c r="E112" s="7"/>
      <c r="F112" s="8" t="s">
        <v>9</v>
      </c>
      <c r="G112" s="7">
        <f t="shared" si="42"/>
        <v>1.7617731999999999</v>
      </c>
      <c r="I112" s="29"/>
    </row>
    <row r="113" spans="1:9" s="20" customFormat="1">
      <c r="A113" s="66">
        <v>42736</v>
      </c>
      <c r="B113" s="66">
        <v>42752</v>
      </c>
      <c r="C113" s="26">
        <v>1.51877</v>
      </c>
      <c r="D113" s="7">
        <f t="shared" ref="D113:D119" si="43">+C113*19%</f>
        <v>0.2885663</v>
      </c>
      <c r="E113" s="16">
        <v>148</v>
      </c>
      <c r="F113" s="8" t="s">
        <v>9</v>
      </c>
      <c r="G113" s="7">
        <f>+C113+D113</f>
        <v>1.8073363</v>
      </c>
      <c r="I113" s="29"/>
    </row>
    <row r="114" spans="1:9" s="20" customFormat="1">
      <c r="A114" s="66">
        <f t="shared" ref="A114:A120" si="44">+B113+1</f>
        <v>42753</v>
      </c>
      <c r="B114" s="66">
        <f t="shared" ref="B114:B120" si="45">+A114+6</f>
        <v>42759</v>
      </c>
      <c r="C114" s="26">
        <v>1.6425399999999999</v>
      </c>
      <c r="D114" s="7">
        <f t="shared" si="43"/>
        <v>0.31208259999999999</v>
      </c>
      <c r="E114" s="16">
        <v>148</v>
      </c>
      <c r="F114" s="8" t="s">
        <v>9</v>
      </c>
      <c r="G114" s="7">
        <f>+C114+D114</f>
        <v>1.9546226</v>
      </c>
      <c r="I114" s="29"/>
    </row>
    <row r="115" spans="1:9" s="20" customFormat="1">
      <c r="A115" s="66">
        <f t="shared" si="44"/>
        <v>42760</v>
      </c>
      <c r="B115" s="66">
        <f t="shared" si="45"/>
        <v>42766</v>
      </c>
      <c r="C115" s="26">
        <v>1.6385400000000001</v>
      </c>
      <c r="D115" s="7">
        <f t="shared" si="43"/>
        <v>0.3113226</v>
      </c>
      <c r="E115" s="16">
        <v>148</v>
      </c>
      <c r="F115" s="8" t="s">
        <v>9</v>
      </c>
      <c r="G115" s="17"/>
      <c r="I115" s="29"/>
    </row>
    <row r="116" spans="1:9" s="20" customFormat="1">
      <c r="A116" s="66">
        <f t="shared" si="44"/>
        <v>42767</v>
      </c>
      <c r="B116" s="66">
        <f t="shared" si="45"/>
        <v>42773</v>
      </c>
      <c r="C116" s="26">
        <v>1.6514800000000001</v>
      </c>
      <c r="D116" s="7">
        <f t="shared" si="43"/>
        <v>0.31378120000000004</v>
      </c>
      <c r="E116" s="16">
        <v>148</v>
      </c>
      <c r="F116" s="8" t="s">
        <v>9</v>
      </c>
      <c r="G116" s="17"/>
      <c r="I116" s="29"/>
    </row>
    <row r="117" spans="1:9" s="20" customFormat="1">
      <c r="A117" s="66">
        <f t="shared" si="44"/>
        <v>42774</v>
      </c>
      <c r="B117" s="66">
        <f t="shared" si="45"/>
        <v>42780</v>
      </c>
      <c r="C117" s="26">
        <v>1.6509800000000001</v>
      </c>
      <c r="D117" s="7">
        <f t="shared" si="43"/>
        <v>0.31368620000000003</v>
      </c>
      <c r="E117" s="16">
        <v>148</v>
      </c>
      <c r="F117" s="8" t="s">
        <v>9</v>
      </c>
      <c r="G117" s="17"/>
      <c r="I117" s="29"/>
    </row>
    <row r="118" spans="1:9" s="20" customFormat="1">
      <c r="A118" s="66">
        <f t="shared" si="44"/>
        <v>42781</v>
      </c>
      <c r="B118" s="66">
        <f t="shared" si="45"/>
        <v>42787</v>
      </c>
      <c r="C118" s="26">
        <v>1.73153</v>
      </c>
      <c r="D118" s="7">
        <f t="shared" si="43"/>
        <v>0.32899070000000002</v>
      </c>
      <c r="E118" s="16">
        <v>148</v>
      </c>
      <c r="F118" s="8" t="s">
        <v>9</v>
      </c>
      <c r="G118" s="17"/>
      <c r="I118" s="29"/>
    </row>
    <row r="119" spans="1:9" s="20" customFormat="1">
      <c r="A119" s="66">
        <f t="shared" si="44"/>
        <v>42788</v>
      </c>
      <c r="B119" s="66">
        <f t="shared" si="45"/>
        <v>42794</v>
      </c>
      <c r="C119" s="26">
        <v>1.7419200000000001</v>
      </c>
      <c r="D119" s="7">
        <f t="shared" si="43"/>
        <v>0.3309648</v>
      </c>
      <c r="E119" s="16">
        <v>148</v>
      </c>
      <c r="F119" s="8" t="s">
        <v>9</v>
      </c>
      <c r="G119" s="17"/>
      <c r="I119" s="29"/>
    </row>
    <row r="120" spans="1:9" s="20" customFormat="1">
      <c r="A120" s="66">
        <f t="shared" si="44"/>
        <v>42795</v>
      </c>
      <c r="B120" s="66">
        <f t="shared" si="45"/>
        <v>42801</v>
      </c>
      <c r="C120" s="26">
        <v>1.7419200000000001</v>
      </c>
      <c r="D120" s="7">
        <f t="shared" ref="D120:D126" si="46">+C120*19%</f>
        <v>0.3309648</v>
      </c>
      <c r="E120" s="16">
        <v>148</v>
      </c>
      <c r="F120" s="8" t="s">
        <v>9</v>
      </c>
      <c r="G120" s="17"/>
      <c r="I120" s="29"/>
    </row>
    <row r="121" spans="1:9" s="20" customFormat="1">
      <c r="A121" s="66">
        <f t="shared" ref="A121:A127" si="47">+B120+1</f>
        <v>42802</v>
      </c>
      <c r="B121" s="66">
        <f t="shared" ref="B121:B127" si="48">+A121+6</f>
        <v>42808</v>
      </c>
      <c r="C121" s="26">
        <v>1.7419200000000001</v>
      </c>
      <c r="D121" s="7">
        <f t="shared" si="46"/>
        <v>0.3309648</v>
      </c>
      <c r="E121" s="16">
        <v>148</v>
      </c>
      <c r="F121" s="8" t="s">
        <v>9</v>
      </c>
      <c r="G121" s="17"/>
      <c r="I121" s="29"/>
    </row>
    <row r="122" spans="1:9" s="20" customFormat="1">
      <c r="A122" s="66">
        <f t="shared" si="47"/>
        <v>42809</v>
      </c>
      <c r="B122" s="66">
        <f t="shared" si="48"/>
        <v>42815</v>
      </c>
      <c r="C122" s="26">
        <v>1.7419200000000001</v>
      </c>
      <c r="D122" s="7">
        <f t="shared" si="46"/>
        <v>0.3309648</v>
      </c>
      <c r="E122" s="16">
        <v>148</v>
      </c>
      <c r="F122" s="8" t="s">
        <v>9</v>
      </c>
      <c r="G122" s="17"/>
      <c r="I122" s="29"/>
    </row>
    <row r="123" spans="1:9" s="20" customFormat="1">
      <c r="A123" s="66">
        <f t="shared" si="47"/>
        <v>42816</v>
      </c>
      <c r="B123" s="66">
        <f t="shared" si="48"/>
        <v>42822</v>
      </c>
      <c r="C123" s="26">
        <v>1.58768</v>
      </c>
      <c r="D123" s="7">
        <f t="shared" si="46"/>
        <v>0.30165920000000002</v>
      </c>
      <c r="E123" s="16">
        <v>148</v>
      </c>
      <c r="F123" s="8" t="s">
        <v>9</v>
      </c>
      <c r="G123" s="17"/>
      <c r="I123" s="29"/>
    </row>
    <row r="124" spans="1:9" s="20" customFormat="1">
      <c r="A124" s="66">
        <f t="shared" si="47"/>
        <v>42823</v>
      </c>
      <c r="B124" s="66">
        <f t="shared" si="48"/>
        <v>42829</v>
      </c>
      <c r="C124" s="26">
        <v>1.58768</v>
      </c>
      <c r="D124" s="7">
        <f t="shared" si="46"/>
        <v>0.30165920000000002</v>
      </c>
      <c r="E124" s="16">
        <v>148</v>
      </c>
      <c r="F124" s="8" t="s">
        <v>9</v>
      </c>
      <c r="G124" s="17"/>
      <c r="I124" s="29"/>
    </row>
    <row r="125" spans="1:9" s="20" customFormat="1">
      <c r="A125" s="66">
        <f t="shared" si="47"/>
        <v>42830</v>
      </c>
      <c r="B125" s="66">
        <f t="shared" si="48"/>
        <v>42836</v>
      </c>
      <c r="C125" s="26">
        <v>1.58768</v>
      </c>
      <c r="D125" s="7">
        <f t="shared" si="46"/>
        <v>0.30165920000000002</v>
      </c>
      <c r="E125" s="16">
        <v>148</v>
      </c>
      <c r="F125" s="8" t="s">
        <v>9</v>
      </c>
      <c r="G125" s="17"/>
      <c r="I125" s="29"/>
    </row>
    <row r="126" spans="1:9" s="20" customFormat="1">
      <c r="A126" s="66">
        <f t="shared" si="47"/>
        <v>42837</v>
      </c>
      <c r="B126" s="66">
        <f t="shared" si="48"/>
        <v>42843</v>
      </c>
      <c r="C126" s="26">
        <v>1.6950499999999999</v>
      </c>
      <c r="D126" s="7">
        <f t="shared" si="46"/>
        <v>0.3220595</v>
      </c>
      <c r="E126" s="16">
        <v>148</v>
      </c>
      <c r="F126" s="8" t="s">
        <v>9</v>
      </c>
      <c r="G126" s="17"/>
      <c r="I126" s="29"/>
    </row>
    <row r="127" spans="1:9" s="20" customFormat="1">
      <c r="A127" s="66">
        <f t="shared" si="47"/>
        <v>42844</v>
      </c>
      <c r="B127" s="66">
        <f t="shared" si="48"/>
        <v>42850</v>
      </c>
      <c r="C127" s="26">
        <v>1.6950499999999999</v>
      </c>
      <c r="D127" s="7">
        <f t="shared" ref="D127:D133" si="49">+C127*19%</f>
        <v>0.3220595</v>
      </c>
      <c r="E127" s="16">
        <v>148</v>
      </c>
      <c r="F127" s="8" t="s">
        <v>9</v>
      </c>
      <c r="G127" s="17"/>
      <c r="I127" s="29"/>
    </row>
    <row r="128" spans="1:9" s="20" customFormat="1">
      <c r="A128" s="66">
        <f t="shared" ref="A128:A134" si="50">+B127+1</f>
        <v>42851</v>
      </c>
      <c r="B128" s="66">
        <f t="shared" ref="B128:B134" si="51">+A128+6</f>
        <v>42857</v>
      </c>
      <c r="C128" s="26">
        <v>1.75671</v>
      </c>
      <c r="D128" s="7">
        <f t="shared" si="49"/>
        <v>0.33377489999999999</v>
      </c>
      <c r="E128" s="16">
        <v>148</v>
      </c>
      <c r="F128" s="8" t="s">
        <v>9</v>
      </c>
      <c r="G128" s="17"/>
      <c r="I128" s="29"/>
    </row>
    <row r="129" spans="1:9" s="20" customFormat="1">
      <c r="A129" s="66">
        <f t="shared" si="50"/>
        <v>42858</v>
      </c>
      <c r="B129" s="66">
        <f t="shared" si="51"/>
        <v>42864</v>
      </c>
      <c r="C129" s="26">
        <v>1.75671</v>
      </c>
      <c r="D129" s="7">
        <f t="shared" si="49"/>
        <v>0.33377489999999999</v>
      </c>
      <c r="E129" s="16">
        <v>148</v>
      </c>
      <c r="F129" s="8" t="s">
        <v>9</v>
      </c>
      <c r="G129" s="17"/>
      <c r="I129" s="29"/>
    </row>
    <row r="130" spans="1:9" s="20" customFormat="1">
      <c r="A130" s="66">
        <f t="shared" si="50"/>
        <v>42865</v>
      </c>
      <c r="B130" s="66">
        <f t="shared" si="51"/>
        <v>42871</v>
      </c>
      <c r="C130" s="26">
        <v>1.75671</v>
      </c>
      <c r="D130" s="7">
        <f t="shared" si="49"/>
        <v>0.33377489999999999</v>
      </c>
      <c r="E130" s="16">
        <v>148</v>
      </c>
      <c r="F130" s="8" t="s">
        <v>9</v>
      </c>
      <c r="G130" s="17"/>
      <c r="I130" s="29"/>
    </row>
    <row r="131" spans="1:9" s="20" customFormat="1">
      <c r="A131" s="66">
        <f t="shared" si="50"/>
        <v>42872</v>
      </c>
      <c r="B131" s="66">
        <f t="shared" si="51"/>
        <v>42878</v>
      </c>
      <c r="C131" s="26">
        <v>1.75671</v>
      </c>
      <c r="D131" s="7">
        <f t="shared" si="49"/>
        <v>0.33377489999999999</v>
      </c>
      <c r="E131" s="16">
        <v>148</v>
      </c>
      <c r="F131" s="8" t="s">
        <v>9</v>
      </c>
      <c r="G131" s="17"/>
      <c r="I131" s="29"/>
    </row>
    <row r="132" spans="1:9" s="20" customFormat="1">
      <c r="A132" s="66">
        <f t="shared" si="50"/>
        <v>42879</v>
      </c>
      <c r="B132" s="66">
        <f t="shared" si="51"/>
        <v>42885</v>
      </c>
      <c r="C132" s="26">
        <v>1.75671</v>
      </c>
      <c r="D132" s="7">
        <f t="shared" si="49"/>
        <v>0.33377489999999999</v>
      </c>
      <c r="E132" s="16">
        <v>148</v>
      </c>
      <c r="F132" s="8" t="s">
        <v>9</v>
      </c>
      <c r="G132" s="17"/>
      <c r="I132" s="29"/>
    </row>
    <row r="133" spans="1:9" s="20" customFormat="1">
      <c r="A133" s="66">
        <f t="shared" si="50"/>
        <v>42886</v>
      </c>
      <c r="B133" s="66">
        <f t="shared" si="51"/>
        <v>42892</v>
      </c>
      <c r="C133" s="26">
        <v>1.75671</v>
      </c>
      <c r="D133" s="7">
        <f t="shared" si="49"/>
        <v>0.33377489999999999</v>
      </c>
      <c r="E133" s="16">
        <v>148</v>
      </c>
      <c r="F133" s="8" t="s">
        <v>9</v>
      </c>
      <c r="G133" s="17"/>
      <c r="I133" s="29"/>
    </row>
    <row r="134" spans="1:9" s="20" customFormat="1">
      <c r="A134" s="66">
        <f t="shared" si="50"/>
        <v>42893</v>
      </c>
      <c r="B134" s="66">
        <f t="shared" si="51"/>
        <v>42899</v>
      </c>
      <c r="C134" s="26">
        <v>1.75671</v>
      </c>
      <c r="D134" s="7">
        <f t="shared" ref="D134:D140" si="52">+C134*19%</f>
        <v>0.33377489999999999</v>
      </c>
      <c r="E134" s="16">
        <v>148</v>
      </c>
      <c r="F134" s="8" t="s">
        <v>9</v>
      </c>
      <c r="G134" s="17"/>
      <c r="I134" s="29"/>
    </row>
    <row r="135" spans="1:9" s="20" customFormat="1">
      <c r="A135" s="66">
        <f t="shared" ref="A135:A141" si="53">+B134+1</f>
        <v>42900</v>
      </c>
      <c r="B135" s="66">
        <f t="shared" ref="B135:B141" si="54">+A135+6</f>
        <v>42906</v>
      </c>
      <c r="C135" s="26">
        <v>1.75671</v>
      </c>
      <c r="D135" s="7">
        <f t="shared" si="52"/>
        <v>0.33377489999999999</v>
      </c>
      <c r="E135" s="16">
        <v>148</v>
      </c>
      <c r="F135" s="8" t="s">
        <v>9</v>
      </c>
      <c r="G135" s="17"/>
      <c r="I135" s="29"/>
    </row>
    <row r="136" spans="1:9" s="20" customFormat="1">
      <c r="A136" s="66">
        <f t="shared" si="53"/>
        <v>42907</v>
      </c>
      <c r="B136" s="66">
        <f t="shared" si="54"/>
        <v>42913</v>
      </c>
      <c r="C136" s="26">
        <v>1.75671</v>
      </c>
      <c r="D136" s="7">
        <f t="shared" si="52"/>
        <v>0.33377489999999999</v>
      </c>
      <c r="E136" s="16">
        <v>148</v>
      </c>
      <c r="F136" s="8" t="s">
        <v>9</v>
      </c>
      <c r="G136" s="17"/>
      <c r="I136" s="29"/>
    </row>
    <row r="137" spans="1:9" s="20" customFormat="1">
      <c r="A137" s="66">
        <f t="shared" si="53"/>
        <v>42914</v>
      </c>
      <c r="B137" s="66">
        <f t="shared" si="54"/>
        <v>42920</v>
      </c>
      <c r="C137" s="26">
        <v>1.75671</v>
      </c>
      <c r="D137" s="7">
        <f t="shared" si="52"/>
        <v>0.33377489999999999</v>
      </c>
      <c r="E137" s="16">
        <v>148</v>
      </c>
      <c r="F137" s="8" t="s">
        <v>9</v>
      </c>
      <c r="G137" s="17"/>
      <c r="I137" s="29"/>
    </row>
    <row r="138" spans="1:9" s="20" customFormat="1">
      <c r="A138" s="66">
        <f t="shared" si="53"/>
        <v>42921</v>
      </c>
      <c r="B138" s="66">
        <f t="shared" si="54"/>
        <v>42927</v>
      </c>
      <c r="C138" s="26">
        <v>1.75671</v>
      </c>
      <c r="D138" s="7">
        <f t="shared" si="52"/>
        <v>0.33377489999999999</v>
      </c>
      <c r="E138" s="16">
        <v>148</v>
      </c>
      <c r="F138" s="8" t="s">
        <v>9</v>
      </c>
      <c r="G138" s="17"/>
      <c r="H138" s="29"/>
      <c r="I138" s="29"/>
    </row>
    <row r="139" spans="1:9" s="20" customFormat="1">
      <c r="A139" s="66">
        <f t="shared" si="53"/>
        <v>42928</v>
      </c>
      <c r="B139" s="66">
        <f t="shared" si="54"/>
        <v>42934</v>
      </c>
      <c r="C139" s="26">
        <v>1.75671</v>
      </c>
      <c r="D139" s="7">
        <f t="shared" si="52"/>
        <v>0.33377489999999999</v>
      </c>
      <c r="E139" s="16">
        <v>148</v>
      </c>
      <c r="F139" s="8" t="s">
        <v>9</v>
      </c>
      <c r="G139" s="17"/>
      <c r="H139" s="29"/>
      <c r="I139" s="29"/>
    </row>
    <row r="140" spans="1:9" s="20" customFormat="1">
      <c r="A140" s="66">
        <f t="shared" si="53"/>
        <v>42935</v>
      </c>
      <c r="B140" s="66">
        <f t="shared" si="54"/>
        <v>42941</v>
      </c>
      <c r="C140" s="26">
        <v>1.75671</v>
      </c>
      <c r="D140" s="7">
        <f t="shared" si="52"/>
        <v>0.33377489999999999</v>
      </c>
      <c r="E140" s="16">
        <v>148</v>
      </c>
      <c r="F140" s="8" t="s">
        <v>9</v>
      </c>
      <c r="G140" s="17"/>
      <c r="H140" s="29"/>
      <c r="I140" s="29"/>
    </row>
    <row r="141" spans="1:9" s="20" customFormat="1">
      <c r="A141" s="66">
        <f t="shared" si="53"/>
        <v>42942</v>
      </c>
      <c r="B141" s="66">
        <f t="shared" si="54"/>
        <v>42948</v>
      </c>
      <c r="C141" s="26">
        <v>1.75671</v>
      </c>
      <c r="D141" s="7">
        <f t="shared" ref="D141:D147" si="55">+C141*19%</f>
        <v>0.33377489999999999</v>
      </c>
      <c r="E141" s="16">
        <v>148</v>
      </c>
      <c r="F141" s="8" t="s">
        <v>9</v>
      </c>
      <c r="G141" s="17"/>
      <c r="H141" s="29"/>
      <c r="I141" s="29"/>
    </row>
    <row r="142" spans="1:9" s="20" customFormat="1">
      <c r="A142" s="66">
        <f t="shared" ref="A142:A148" si="56">+B141+1</f>
        <v>42949</v>
      </c>
      <c r="B142" s="66">
        <f t="shared" ref="B142:B148" si="57">+A142+6</f>
        <v>42955</v>
      </c>
      <c r="C142" s="26">
        <v>1.7141</v>
      </c>
      <c r="D142" s="7">
        <f t="shared" si="55"/>
        <v>0.325679</v>
      </c>
      <c r="E142" s="16">
        <v>148</v>
      </c>
      <c r="F142" s="8" t="s">
        <v>9</v>
      </c>
      <c r="G142" s="17"/>
      <c r="H142" s="29"/>
      <c r="I142" s="29"/>
    </row>
    <row r="143" spans="1:9" s="20" customFormat="1">
      <c r="A143" s="66">
        <f t="shared" si="56"/>
        <v>42956</v>
      </c>
      <c r="B143" s="66">
        <f t="shared" si="57"/>
        <v>42962</v>
      </c>
      <c r="C143" s="26">
        <v>1.66798</v>
      </c>
      <c r="D143" s="7">
        <f t="shared" si="55"/>
        <v>0.31691619999999998</v>
      </c>
      <c r="E143" s="16">
        <v>148</v>
      </c>
      <c r="F143" s="8" t="s">
        <v>9</v>
      </c>
      <c r="G143" s="17"/>
      <c r="H143" s="29"/>
      <c r="I143" s="29"/>
    </row>
    <row r="144" spans="1:9" s="20" customFormat="1">
      <c r="A144" s="66">
        <f t="shared" si="56"/>
        <v>42963</v>
      </c>
      <c r="B144" s="66">
        <f t="shared" si="57"/>
        <v>42969</v>
      </c>
      <c r="C144" s="26">
        <v>1.66798</v>
      </c>
      <c r="D144" s="7">
        <f t="shared" si="55"/>
        <v>0.31691619999999998</v>
      </c>
      <c r="E144" s="16">
        <v>148</v>
      </c>
      <c r="F144" s="8" t="s">
        <v>9</v>
      </c>
      <c r="G144" s="17"/>
      <c r="H144" s="29"/>
      <c r="I144" s="29"/>
    </row>
    <row r="145" spans="1:9" s="20" customFormat="1">
      <c r="A145" s="66">
        <f t="shared" si="56"/>
        <v>42970</v>
      </c>
      <c r="B145" s="66">
        <f t="shared" si="57"/>
        <v>42976</v>
      </c>
      <c r="C145" s="26">
        <v>1.7604599999999999</v>
      </c>
      <c r="D145" s="7">
        <f t="shared" si="55"/>
        <v>0.33448739999999999</v>
      </c>
      <c r="E145" s="16">
        <v>148</v>
      </c>
      <c r="F145" s="8" t="s">
        <v>9</v>
      </c>
      <c r="G145" s="17"/>
      <c r="H145" s="29"/>
      <c r="I145" s="29"/>
    </row>
    <row r="146" spans="1:9" s="20" customFormat="1">
      <c r="A146" s="66">
        <f t="shared" si="56"/>
        <v>42977</v>
      </c>
      <c r="B146" s="66">
        <f t="shared" si="57"/>
        <v>42983</v>
      </c>
      <c r="C146" s="26">
        <v>1.7917799999999999</v>
      </c>
      <c r="D146" s="7">
        <f t="shared" si="55"/>
        <v>0.34043819999999997</v>
      </c>
      <c r="E146" s="16">
        <v>148</v>
      </c>
      <c r="F146" s="8" t="s">
        <v>9</v>
      </c>
      <c r="G146" s="17"/>
      <c r="H146" s="29"/>
      <c r="I146" s="29"/>
    </row>
    <row r="147" spans="1:9" s="20" customFormat="1">
      <c r="A147" s="66">
        <f t="shared" si="56"/>
        <v>42984</v>
      </c>
      <c r="B147" s="66">
        <f t="shared" si="57"/>
        <v>42990</v>
      </c>
      <c r="C147" s="26">
        <v>1.97888</v>
      </c>
      <c r="D147" s="7">
        <f t="shared" si="55"/>
        <v>0.37598720000000002</v>
      </c>
      <c r="E147" s="16">
        <v>148</v>
      </c>
      <c r="F147" s="8" t="s">
        <v>9</v>
      </c>
      <c r="G147" s="17"/>
      <c r="H147" s="29"/>
      <c r="I147" s="29"/>
    </row>
    <row r="148" spans="1:9" s="20" customFormat="1">
      <c r="A148" s="66">
        <f t="shared" si="56"/>
        <v>42991</v>
      </c>
      <c r="B148" s="66">
        <f t="shared" si="57"/>
        <v>42997</v>
      </c>
      <c r="C148" s="26">
        <v>2.0673499999999998</v>
      </c>
      <c r="D148" s="7">
        <f t="shared" ref="D148:D154" si="58">+C148*19%</f>
        <v>0.39279649999999999</v>
      </c>
      <c r="E148" s="16">
        <v>148</v>
      </c>
      <c r="F148" s="8" t="s">
        <v>9</v>
      </c>
      <c r="G148" s="17"/>
      <c r="H148" s="29"/>
      <c r="I148" s="29"/>
    </row>
    <row r="149" spans="1:9" s="20" customFormat="1">
      <c r="A149" s="66">
        <f t="shared" ref="A149:A155" si="59">+B148+1</f>
        <v>42998</v>
      </c>
      <c r="B149" s="66">
        <f t="shared" ref="B149:B155" si="60">+A149+6</f>
        <v>43004</v>
      </c>
      <c r="C149" s="26">
        <v>2.0673499999999998</v>
      </c>
      <c r="D149" s="7">
        <f t="shared" si="58"/>
        <v>0.39279649999999999</v>
      </c>
      <c r="E149" s="16">
        <v>148</v>
      </c>
      <c r="F149" s="8" t="s">
        <v>9</v>
      </c>
      <c r="G149" s="17"/>
      <c r="H149" s="29"/>
      <c r="I149" s="29"/>
    </row>
    <row r="150" spans="1:9" s="20" customFormat="1">
      <c r="A150" s="66">
        <f t="shared" si="59"/>
        <v>43005</v>
      </c>
      <c r="B150" s="66">
        <f t="shared" si="60"/>
        <v>43011</v>
      </c>
      <c r="C150" s="26">
        <v>1.95617</v>
      </c>
      <c r="D150" s="7">
        <f t="shared" si="58"/>
        <v>0.37167230000000001</v>
      </c>
      <c r="E150" s="16">
        <v>148</v>
      </c>
      <c r="F150" s="8" t="s">
        <v>9</v>
      </c>
      <c r="G150" s="17"/>
      <c r="H150" s="29"/>
      <c r="I150" s="29"/>
    </row>
    <row r="151" spans="1:9" s="20" customFormat="1">
      <c r="A151" s="66">
        <f t="shared" si="59"/>
        <v>43012</v>
      </c>
      <c r="B151" s="66">
        <f t="shared" si="60"/>
        <v>43018</v>
      </c>
      <c r="C151" s="26">
        <v>1.95617</v>
      </c>
      <c r="D151" s="7">
        <f t="shared" si="58"/>
        <v>0.37167230000000001</v>
      </c>
      <c r="E151" s="16">
        <v>148</v>
      </c>
      <c r="F151" s="8" t="s">
        <v>9</v>
      </c>
      <c r="G151" s="17"/>
      <c r="H151" s="29"/>
      <c r="I151" s="29"/>
    </row>
    <row r="152" spans="1:9" s="20" customFormat="1">
      <c r="A152" s="66">
        <f t="shared" si="59"/>
        <v>43019</v>
      </c>
      <c r="B152" s="66">
        <f t="shared" si="60"/>
        <v>43025</v>
      </c>
      <c r="C152" s="26">
        <v>1.95617</v>
      </c>
      <c r="D152" s="7">
        <f t="shared" si="58"/>
        <v>0.37167230000000001</v>
      </c>
      <c r="E152" s="16">
        <v>148</v>
      </c>
      <c r="F152" s="8" t="s">
        <v>9</v>
      </c>
      <c r="G152" s="17"/>
      <c r="H152" s="29"/>
      <c r="I152" s="29"/>
    </row>
    <row r="153" spans="1:9" s="20" customFormat="1">
      <c r="A153" s="66">
        <f t="shared" si="59"/>
        <v>43026</v>
      </c>
      <c r="B153" s="66">
        <f t="shared" si="60"/>
        <v>43032</v>
      </c>
      <c r="C153" s="26">
        <v>1.95617</v>
      </c>
      <c r="D153" s="7">
        <f t="shared" si="58"/>
        <v>0.37167230000000001</v>
      </c>
      <c r="E153" s="16">
        <v>148</v>
      </c>
      <c r="F153" s="8" t="s">
        <v>9</v>
      </c>
      <c r="G153" s="17"/>
      <c r="H153" s="29"/>
      <c r="I153" s="29"/>
    </row>
    <row r="154" spans="1:9" s="20" customFormat="1">
      <c r="A154" s="66">
        <f t="shared" si="59"/>
        <v>43033</v>
      </c>
      <c r="B154" s="66">
        <f t="shared" si="60"/>
        <v>43039</v>
      </c>
      <c r="C154" s="26">
        <v>1.95617</v>
      </c>
      <c r="D154" s="7">
        <f t="shared" si="58"/>
        <v>0.37167230000000001</v>
      </c>
      <c r="E154" s="16">
        <v>148</v>
      </c>
      <c r="F154" s="8" t="s">
        <v>9</v>
      </c>
      <c r="G154" s="17"/>
      <c r="H154" s="29"/>
      <c r="I154" s="29"/>
    </row>
    <row r="155" spans="1:9" s="20" customFormat="1">
      <c r="A155" s="66">
        <f t="shared" si="59"/>
        <v>43040</v>
      </c>
      <c r="B155" s="66">
        <f t="shared" si="60"/>
        <v>43046</v>
      </c>
      <c r="C155" s="26">
        <v>1.8028299999999999</v>
      </c>
      <c r="D155" s="7">
        <f t="shared" ref="D155:D161" si="61">+C155*19%</f>
        <v>0.3425377</v>
      </c>
      <c r="E155" s="16">
        <v>148</v>
      </c>
      <c r="F155" s="8" t="s">
        <v>9</v>
      </c>
      <c r="G155" s="17"/>
      <c r="H155" s="29"/>
      <c r="I155" s="29"/>
    </row>
    <row r="156" spans="1:9" s="20" customFormat="1">
      <c r="A156" s="66">
        <f t="shared" ref="A156:A162" si="62">+B155+1</f>
        <v>43047</v>
      </c>
      <c r="B156" s="66">
        <f t="shared" ref="B156:B162" si="63">+A156+6</f>
        <v>43053</v>
      </c>
      <c r="C156" s="26">
        <v>1.8028299999999999</v>
      </c>
      <c r="D156" s="7">
        <f t="shared" si="61"/>
        <v>0.3425377</v>
      </c>
      <c r="E156" s="16">
        <v>148</v>
      </c>
      <c r="F156" s="8" t="s">
        <v>9</v>
      </c>
      <c r="G156" s="17"/>
      <c r="H156" s="29"/>
      <c r="I156" s="29"/>
    </row>
    <row r="157" spans="1:9" s="20" customFormat="1">
      <c r="A157" s="66">
        <f t="shared" si="62"/>
        <v>43054</v>
      </c>
      <c r="B157" s="66">
        <f t="shared" si="63"/>
        <v>43060</v>
      </c>
      <c r="C157" s="26">
        <v>1.8028299999999999</v>
      </c>
      <c r="D157" s="7">
        <f t="shared" si="61"/>
        <v>0.3425377</v>
      </c>
      <c r="E157" s="16">
        <v>148</v>
      </c>
      <c r="F157" s="8" t="s">
        <v>9</v>
      </c>
      <c r="G157" s="17"/>
      <c r="H157" s="29"/>
      <c r="I157" s="29"/>
    </row>
    <row r="158" spans="1:9" s="20" customFormat="1">
      <c r="A158" s="66">
        <f t="shared" si="62"/>
        <v>43061</v>
      </c>
      <c r="B158" s="66">
        <f t="shared" si="63"/>
        <v>43067</v>
      </c>
      <c r="C158" s="26">
        <v>1.8028299999999999</v>
      </c>
      <c r="D158" s="7">
        <f t="shared" si="61"/>
        <v>0.3425377</v>
      </c>
      <c r="E158" s="16">
        <v>148</v>
      </c>
      <c r="F158" s="8" t="s">
        <v>9</v>
      </c>
      <c r="G158" s="17"/>
      <c r="H158" s="29"/>
      <c r="I158" s="29"/>
    </row>
    <row r="159" spans="1:9" s="20" customFormat="1">
      <c r="A159" s="66">
        <f t="shared" si="62"/>
        <v>43068</v>
      </c>
      <c r="B159" s="66">
        <f t="shared" si="63"/>
        <v>43074</v>
      </c>
      <c r="C159" s="26">
        <v>1.8028299999999999</v>
      </c>
      <c r="D159" s="7">
        <f t="shared" si="61"/>
        <v>0.3425377</v>
      </c>
      <c r="E159" s="16">
        <v>148</v>
      </c>
      <c r="F159" s="8" t="s">
        <v>9</v>
      </c>
      <c r="G159" s="17"/>
      <c r="H159" s="29"/>
      <c r="I159" s="29"/>
    </row>
    <row r="160" spans="1:9" s="20" customFormat="1">
      <c r="A160" s="66">
        <f t="shared" si="62"/>
        <v>43075</v>
      </c>
      <c r="B160" s="66">
        <f t="shared" si="63"/>
        <v>43081</v>
      </c>
      <c r="C160" s="26">
        <v>1.8028299999999999</v>
      </c>
      <c r="D160" s="7">
        <f t="shared" si="61"/>
        <v>0.3425377</v>
      </c>
      <c r="E160" s="16">
        <v>148</v>
      </c>
      <c r="F160" s="8" t="s">
        <v>9</v>
      </c>
      <c r="G160" s="17"/>
      <c r="H160" s="29"/>
      <c r="I160" s="29"/>
    </row>
    <row r="161" spans="1:9" s="20" customFormat="1">
      <c r="A161" s="66">
        <f t="shared" si="62"/>
        <v>43082</v>
      </c>
      <c r="B161" s="66">
        <f t="shared" si="63"/>
        <v>43088</v>
      </c>
      <c r="C161" s="26">
        <v>1.8028299999999999</v>
      </c>
      <c r="D161" s="7">
        <f t="shared" si="61"/>
        <v>0.3425377</v>
      </c>
      <c r="E161" s="16">
        <v>148</v>
      </c>
      <c r="F161" s="8" t="s">
        <v>9</v>
      </c>
      <c r="G161" s="17"/>
      <c r="H161" s="29"/>
      <c r="I161" s="29"/>
    </row>
    <row r="162" spans="1:9" s="20" customFormat="1">
      <c r="A162" s="66">
        <f t="shared" si="62"/>
        <v>43089</v>
      </c>
      <c r="B162" s="66">
        <f t="shared" si="63"/>
        <v>43095</v>
      </c>
      <c r="C162" s="26">
        <v>1.8028299999999999</v>
      </c>
      <c r="D162" s="7">
        <f>+C162*19%</f>
        <v>0.3425377</v>
      </c>
      <c r="E162" s="16">
        <v>148</v>
      </c>
      <c r="F162" s="8" t="s">
        <v>9</v>
      </c>
      <c r="G162" s="17"/>
      <c r="H162" s="29"/>
      <c r="I162" s="29"/>
    </row>
    <row r="163" spans="1:9" s="20" customFormat="1">
      <c r="A163" s="66">
        <f t="shared" ref="A163:A168" si="64">+B162+1</f>
        <v>43096</v>
      </c>
      <c r="B163" s="66">
        <f t="shared" ref="B163:B168" si="65">+A163+6</f>
        <v>43102</v>
      </c>
      <c r="C163" s="26">
        <v>1.8028299999999999</v>
      </c>
      <c r="D163" s="7">
        <f>+C163*19%</f>
        <v>0.3425377</v>
      </c>
      <c r="E163" s="16">
        <v>148</v>
      </c>
      <c r="F163" s="8" t="s">
        <v>9</v>
      </c>
      <c r="G163" s="17"/>
      <c r="H163" s="29"/>
      <c r="I163" s="29"/>
    </row>
    <row r="164" spans="1:9" s="20" customFormat="1">
      <c r="A164" s="66">
        <f t="shared" si="64"/>
        <v>43103</v>
      </c>
      <c r="B164" s="66">
        <f t="shared" si="65"/>
        <v>43109</v>
      </c>
      <c r="C164" s="30" t="s">
        <v>31</v>
      </c>
      <c r="D164" s="7" t="str">
        <f t="shared" ref="D164:D170" si="66">+IF(C164="N/A","",C164*19%)</f>
        <v/>
      </c>
      <c r="E164" s="16">
        <v>148</v>
      </c>
      <c r="F164" s="8" t="s">
        <v>9</v>
      </c>
      <c r="G164" s="17"/>
      <c r="H164" s="29"/>
      <c r="I164" s="29"/>
    </row>
    <row r="165" spans="1:9" s="20" customFormat="1">
      <c r="A165" s="66">
        <f t="shared" si="64"/>
        <v>43110</v>
      </c>
      <c r="B165" s="66">
        <f t="shared" si="65"/>
        <v>43116</v>
      </c>
      <c r="C165" s="30" t="s">
        <v>31</v>
      </c>
      <c r="D165" s="7" t="str">
        <f t="shared" si="66"/>
        <v/>
      </c>
      <c r="E165" s="16">
        <v>148</v>
      </c>
      <c r="F165" s="8" t="s">
        <v>9</v>
      </c>
      <c r="G165" s="17"/>
      <c r="H165" s="29"/>
      <c r="I165" s="29"/>
    </row>
    <row r="166" spans="1:9" s="20" customFormat="1">
      <c r="A166" s="66">
        <f t="shared" si="64"/>
        <v>43117</v>
      </c>
      <c r="B166" s="66">
        <f t="shared" si="65"/>
        <v>43123</v>
      </c>
      <c r="C166" s="30" t="s">
        <v>31</v>
      </c>
      <c r="D166" s="7" t="str">
        <f t="shared" si="66"/>
        <v/>
      </c>
      <c r="E166" s="16">
        <v>148</v>
      </c>
      <c r="F166" s="8" t="s">
        <v>9</v>
      </c>
      <c r="G166" s="17"/>
      <c r="H166" s="29"/>
      <c r="I166" s="29"/>
    </row>
    <row r="167" spans="1:9" s="20" customFormat="1">
      <c r="A167" s="66">
        <f t="shared" si="64"/>
        <v>43124</v>
      </c>
      <c r="B167" s="66">
        <f t="shared" si="65"/>
        <v>43130</v>
      </c>
      <c r="C167" s="30" t="s">
        <v>31</v>
      </c>
      <c r="D167" s="7" t="str">
        <f t="shared" si="66"/>
        <v/>
      </c>
      <c r="E167" s="16">
        <v>148</v>
      </c>
      <c r="F167" s="8" t="s">
        <v>9</v>
      </c>
      <c r="G167" s="17"/>
      <c r="H167" s="29"/>
      <c r="I167" s="29"/>
    </row>
    <row r="168" spans="1:9" s="20" customFormat="1">
      <c r="A168" s="66">
        <f t="shared" si="64"/>
        <v>43131</v>
      </c>
      <c r="B168" s="66">
        <f t="shared" si="65"/>
        <v>43137</v>
      </c>
      <c r="C168" s="30" t="s">
        <v>31</v>
      </c>
      <c r="D168" s="7" t="str">
        <f t="shared" si="66"/>
        <v/>
      </c>
      <c r="E168" s="18">
        <v>156</v>
      </c>
      <c r="F168" s="8" t="s">
        <v>9</v>
      </c>
      <c r="G168" s="17"/>
      <c r="H168" s="29"/>
      <c r="I168" s="29"/>
    </row>
    <row r="169" spans="1:9" s="20" customFormat="1">
      <c r="A169" s="66">
        <f t="shared" ref="A169:A175" si="67">+B168+1</f>
        <v>43138</v>
      </c>
      <c r="B169" s="66">
        <f t="shared" ref="B169:B175" si="68">+A169+6</f>
        <v>43144</v>
      </c>
      <c r="C169" s="30" t="s">
        <v>31</v>
      </c>
      <c r="D169" s="7" t="str">
        <f t="shared" si="66"/>
        <v/>
      </c>
      <c r="E169" s="16">
        <v>156</v>
      </c>
      <c r="F169" s="8" t="s">
        <v>9</v>
      </c>
      <c r="G169" s="17"/>
      <c r="H169" s="29"/>
      <c r="I169" s="29"/>
    </row>
    <row r="170" spans="1:9" s="20" customFormat="1">
      <c r="A170" s="66">
        <f t="shared" si="67"/>
        <v>43145</v>
      </c>
      <c r="B170" s="66">
        <f t="shared" si="68"/>
        <v>43151</v>
      </c>
      <c r="C170" s="30">
        <v>1.9309400000000001</v>
      </c>
      <c r="D170" s="7">
        <f t="shared" si="66"/>
        <v>0.3668786</v>
      </c>
      <c r="E170" s="16">
        <v>156</v>
      </c>
      <c r="F170" s="8" t="s">
        <v>9</v>
      </c>
      <c r="G170" s="17"/>
      <c r="H170" s="29"/>
      <c r="I170" s="29"/>
    </row>
    <row r="171" spans="1:9" s="20" customFormat="1">
      <c r="A171" s="66">
        <f t="shared" si="67"/>
        <v>43152</v>
      </c>
      <c r="B171" s="66">
        <f t="shared" si="68"/>
        <v>43158</v>
      </c>
      <c r="C171" s="30">
        <v>1.93086</v>
      </c>
      <c r="D171" s="7">
        <f t="shared" ref="D171:D177" si="69">+IF(C171="N/A","",C171*19%)</f>
        <v>0.36686340000000001</v>
      </c>
      <c r="E171" s="16">
        <v>156</v>
      </c>
      <c r="F171" s="8" t="s">
        <v>9</v>
      </c>
      <c r="G171" s="17"/>
      <c r="H171" s="29"/>
      <c r="I171" s="29"/>
    </row>
    <row r="172" spans="1:9" s="20" customFormat="1">
      <c r="A172" s="66">
        <f t="shared" si="67"/>
        <v>43159</v>
      </c>
      <c r="B172" s="66">
        <f t="shared" si="68"/>
        <v>43165</v>
      </c>
      <c r="C172" s="30">
        <v>1.93086</v>
      </c>
      <c r="D172" s="7">
        <f t="shared" si="69"/>
        <v>0.36686340000000001</v>
      </c>
      <c r="E172" s="16">
        <v>156</v>
      </c>
      <c r="F172" s="8" t="s">
        <v>9</v>
      </c>
      <c r="G172" s="17"/>
      <c r="H172" s="29"/>
      <c r="I172" s="29"/>
    </row>
    <row r="173" spans="1:9" s="20" customFormat="1">
      <c r="A173" s="66">
        <f t="shared" si="67"/>
        <v>43166</v>
      </c>
      <c r="B173" s="66">
        <f t="shared" si="68"/>
        <v>43172</v>
      </c>
      <c r="C173" s="30">
        <v>1.93086</v>
      </c>
      <c r="D173" s="7">
        <f t="shared" si="69"/>
        <v>0.36686340000000001</v>
      </c>
      <c r="E173" s="16">
        <v>156</v>
      </c>
      <c r="F173" s="8" t="s">
        <v>9</v>
      </c>
      <c r="G173" s="17"/>
      <c r="H173" s="29"/>
      <c r="I173" s="29"/>
    </row>
    <row r="174" spans="1:9" s="20" customFormat="1">
      <c r="A174" s="66">
        <f t="shared" si="67"/>
        <v>43173</v>
      </c>
      <c r="B174" s="66">
        <f t="shared" si="68"/>
        <v>43179</v>
      </c>
      <c r="C174" s="30">
        <v>1.93086</v>
      </c>
      <c r="D174" s="7">
        <f t="shared" si="69"/>
        <v>0.36686340000000001</v>
      </c>
      <c r="E174" s="16">
        <v>156</v>
      </c>
      <c r="F174" s="8" t="s">
        <v>9</v>
      </c>
      <c r="G174" s="17"/>
      <c r="H174" s="29"/>
      <c r="I174" s="29"/>
    </row>
    <row r="175" spans="1:9" s="20" customFormat="1">
      <c r="A175" s="66">
        <f t="shared" si="67"/>
        <v>43180</v>
      </c>
      <c r="B175" s="66">
        <f t="shared" si="68"/>
        <v>43186</v>
      </c>
      <c r="C175" s="30">
        <v>1.93086</v>
      </c>
      <c r="D175" s="7">
        <f t="shared" si="69"/>
        <v>0.36686340000000001</v>
      </c>
      <c r="E175" s="16">
        <v>156</v>
      </c>
      <c r="F175" s="8" t="s">
        <v>9</v>
      </c>
      <c r="G175" s="17"/>
      <c r="H175" s="29"/>
      <c r="I175" s="29"/>
    </row>
    <row r="176" spans="1:9" s="20" customFormat="1">
      <c r="A176" s="66">
        <f t="shared" ref="A176:A182" si="70">+B175+1</f>
        <v>43187</v>
      </c>
      <c r="B176" s="66">
        <f t="shared" ref="B176:B182" si="71">+A176+6</f>
        <v>43193</v>
      </c>
      <c r="C176" s="30">
        <v>1.93086</v>
      </c>
      <c r="D176" s="7">
        <f t="shared" si="69"/>
        <v>0.36686340000000001</v>
      </c>
      <c r="E176" s="16">
        <v>156</v>
      </c>
      <c r="F176" s="8" t="s">
        <v>9</v>
      </c>
      <c r="G176" s="17"/>
      <c r="H176" s="29"/>
      <c r="I176" s="29"/>
    </row>
    <row r="177" spans="1:9" s="20" customFormat="1">
      <c r="A177" s="66">
        <f t="shared" si="70"/>
        <v>43194</v>
      </c>
      <c r="B177" s="66">
        <f t="shared" si="71"/>
        <v>43200</v>
      </c>
      <c r="C177" s="30" t="s">
        <v>31</v>
      </c>
      <c r="D177" s="7" t="str">
        <f t="shared" si="69"/>
        <v/>
      </c>
      <c r="E177" s="16">
        <v>156</v>
      </c>
      <c r="F177" s="8" t="s">
        <v>9</v>
      </c>
      <c r="G177" s="17"/>
      <c r="H177" s="29"/>
      <c r="I177" s="29"/>
    </row>
    <row r="178" spans="1:9" s="20" customFormat="1">
      <c r="A178" s="66">
        <f t="shared" si="70"/>
        <v>43201</v>
      </c>
      <c r="B178" s="66">
        <f t="shared" si="71"/>
        <v>43207</v>
      </c>
      <c r="C178" s="30" t="s">
        <v>31</v>
      </c>
      <c r="D178" s="7" t="str">
        <f t="shared" ref="D178:D184" si="72">+IF(C178="N/A","",C178*19%)</f>
        <v/>
      </c>
      <c r="E178" s="16">
        <v>156</v>
      </c>
      <c r="F178" s="8" t="s">
        <v>9</v>
      </c>
      <c r="G178" s="17"/>
      <c r="H178" s="29"/>
      <c r="I178" s="29"/>
    </row>
    <row r="179" spans="1:9" s="20" customFormat="1">
      <c r="A179" s="66">
        <f t="shared" si="70"/>
        <v>43208</v>
      </c>
      <c r="B179" s="66">
        <f t="shared" si="71"/>
        <v>43214</v>
      </c>
      <c r="C179" s="30" t="s">
        <v>31</v>
      </c>
      <c r="D179" s="7" t="str">
        <f t="shared" si="72"/>
        <v/>
      </c>
      <c r="E179" s="16">
        <v>156</v>
      </c>
      <c r="F179" s="8" t="s">
        <v>9</v>
      </c>
      <c r="G179" s="17"/>
      <c r="H179" s="29"/>
      <c r="I179" s="29"/>
    </row>
    <row r="180" spans="1:9" s="20" customFormat="1">
      <c r="A180" s="66">
        <f t="shared" si="70"/>
        <v>43215</v>
      </c>
      <c r="B180" s="66">
        <f t="shared" si="71"/>
        <v>43221</v>
      </c>
      <c r="C180" s="30" t="s">
        <v>31</v>
      </c>
      <c r="D180" s="7" t="str">
        <f t="shared" si="72"/>
        <v/>
      </c>
      <c r="E180" s="16">
        <v>156</v>
      </c>
      <c r="F180" s="8" t="s">
        <v>9</v>
      </c>
      <c r="G180" s="17"/>
      <c r="H180" s="29"/>
      <c r="I180" s="29"/>
    </row>
    <row r="181" spans="1:9" s="20" customFormat="1">
      <c r="A181" s="66">
        <f t="shared" si="70"/>
        <v>43222</v>
      </c>
      <c r="B181" s="66">
        <f t="shared" si="71"/>
        <v>43228</v>
      </c>
      <c r="C181" s="30" t="s">
        <v>31</v>
      </c>
      <c r="D181" s="7" t="str">
        <f t="shared" si="72"/>
        <v/>
      </c>
      <c r="E181" s="16">
        <v>156</v>
      </c>
      <c r="F181" s="8" t="s">
        <v>9</v>
      </c>
      <c r="G181" s="17"/>
      <c r="H181" s="29"/>
      <c r="I181" s="29"/>
    </row>
    <row r="182" spans="1:9" s="20" customFormat="1">
      <c r="A182" s="66">
        <f t="shared" si="70"/>
        <v>43229</v>
      </c>
      <c r="B182" s="66">
        <f t="shared" si="71"/>
        <v>43235</v>
      </c>
      <c r="C182" s="30" t="s">
        <v>31</v>
      </c>
      <c r="D182" s="7" t="str">
        <f t="shared" si="72"/>
        <v/>
      </c>
      <c r="E182" s="16">
        <v>156</v>
      </c>
      <c r="F182" s="8" t="s">
        <v>9</v>
      </c>
      <c r="G182" s="17"/>
      <c r="H182" s="29"/>
      <c r="I182" s="29"/>
    </row>
    <row r="183" spans="1:9" s="20" customFormat="1">
      <c r="A183" s="66">
        <f t="shared" ref="A183:A189" si="73">+B182+1</f>
        <v>43236</v>
      </c>
      <c r="B183" s="66">
        <f t="shared" ref="B183:B189" si="74">+A183+6</f>
        <v>43242</v>
      </c>
      <c r="C183" s="30" t="s">
        <v>31</v>
      </c>
      <c r="D183" s="7" t="str">
        <f t="shared" si="72"/>
        <v/>
      </c>
      <c r="E183" s="16">
        <v>156</v>
      </c>
      <c r="F183" s="8" t="s">
        <v>9</v>
      </c>
      <c r="G183" s="17"/>
      <c r="H183" s="29"/>
      <c r="I183" s="29"/>
    </row>
    <row r="184" spans="1:9" s="20" customFormat="1">
      <c r="A184" s="66">
        <f t="shared" si="73"/>
        <v>43243</v>
      </c>
      <c r="B184" s="66">
        <f t="shared" si="74"/>
        <v>43249</v>
      </c>
      <c r="C184" s="30" t="s">
        <v>31</v>
      </c>
      <c r="D184" s="7" t="str">
        <f t="shared" si="72"/>
        <v/>
      </c>
      <c r="E184" s="16">
        <v>156</v>
      </c>
      <c r="F184" s="8" t="s">
        <v>9</v>
      </c>
      <c r="G184" s="17"/>
      <c r="H184" s="29"/>
      <c r="I184" s="29"/>
    </row>
    <row r="185" spans="1:9" s="20" customFormat="1">
      <c r="A185" s="66">
        <f t="shared" si="73"/>
        <v>43250</v>
      </c>
      <c r="B185" s="66">
        <f t="shared" si="74"/>
        <v>43256</v>
      </c>
      <c r="C185" s="30" t="s">
        <v>31</v>
      </c>
      <c r="D185" s="7" t="str">
        <f t="shared" ref="D185:D191" si="75">+IF(C185="N/A","",C185*19%)</f>
        <v/>
      </c>
      <c r="E185" s="16">
        <v>156</v>
      </c>
      <c r="F185" s="8" t="s">
        <v>9</v>
      </c>
      <c r="G185" s="17"/>
      <c r="H185" s="29"/>
      <c r="I185" s="29"/>
    </row>
    <row r="186" spans="1:9" s="20" customFormat="1">
      <c r="A186" s="66">
        <f t="shared" si="73"/>
        <v>43257</v>
      </c>
      <c r="B186" s="66">
        <f t="shared" si="74"/>
        <v>43263</v>
      </c>
      <c r="C186" s="30" t="s">
        <v>31</v>
      </c>
      <c r="D186" s="7" t="str">
        <f t="shared" si="75"/>
        <v/>
      </c>
      <c r="E186" s="16">
        <v>156</v>
      </c>
      <c r="F186" s="8" t="s">
        <v>9</v>
      </c>
      <c r="G186" s="17"/>
      <c r="H186" s="29"/>
      <c r="I186" s="29"/>
    </row>
    <row r="187" spans="1:9" s="20" customFormat="1">
      <c r="A187" s="66">
        <f t="shared" si="73"/>
        <v>43264</v>
      </c>
      <c r="B187" s="66">
        <f t="shared" si="74"/>
        <v>43270</v>
      </c>
      <c r="C187" s="30" t="s">
        <v>31</v>
      </c>
      <c r="D187" s="7" t="str">
        <f t="shared" si="75"/>
        <v/>
      </c>
      <c r="E187" s="16">
        <v>156</v>
      </c>
      <c r="F187" s="8" t="s">
        <v>9</v>
      </c>
      <c r="G187" s="17"/>
      <c r="H187" s="29"/>
      <c r="I187" s="29"/>
    </row>
    <row r="188" spans="1:9" s="20" customFormat="1">
      <c r="A188" s="66">
        <f t="shared" si="73"/>
        <v>43271</v>
      </c>
      <c r="B188" s="66">
        <f t="shared" si="74"/>
        <v>43277</v>
      </c>
      <c r="C188" s="30" t="s">
        <v>31</v>
      </c>
      <c r="D188" s="7" t="str">
        <f t="shared" si="75"/>
        <v/>
      </c>
      <c r="E188" s="16">
        <v>156</v>
      </c>
      <c r="F188" s="8" t="s">
        <v>9</v>
      </c>
      <c r="G188" s="17"/>
      <c r="H188" s="29"/>
      <c r="I188" s="29"/>
    </row>
    <row r="189" spans="1:9" s="20" customFormat="1">
      <c r="A189" s="66">
        <f t="shared" si="73"/>
        <v>43278</v>
      </c>
      <c r="B189" s="66">
        <f t="shared" si="74"/>
        <v>43284</v>
      </c>
      <c r="C189" s="30" t="s">
        <v>31</v>
      </c>
      <c r="D189" s="7" t="str">
        <f t="shared" si="75"/>
        <v/>
      </c>
      <c r="E189" s="16">
        <v>156</v>
      </c>
      <c r="F189" s="8" t="s">
        <v>9</v>
      </c>
      <c r="G189" s="17"/>
      <c r="H189" s="29"/>
      <c r="I189" s="29"/>
    </row>
    <row r="190" spans="1:9" s="20" customFormat="1">
      <c r="A190" s="66">
        <f t="shared" ref="A190:A196" si="76">+B189+1</f>
        <v>43285</v>
      </c>
      <c r="B190" s="66">
        <f t="shared" ref="B190:B196" si="77">+A190+6</f>
        <v>43291</v>
      </c>
      <c r="C190" s="30" t="s">
        <v>31</v>
      </c>
      <c r="D190" s="7" t="str">
        <f t="shared" si="75"/>
        <v/>
      </c>
      <c r="E190" s="16">
        <v>156</v>
      </c>
      <c r="F190" s="8" t="s">
        <v>9</v>
      </c>
      <c r="G190" s="17"/>
      <c r="H190" s="29"/>
      <c r="I190" s="29"/>
    </row>
    <row r="191" spans="1:9" s="20" customFormat="1">
      <c r="A191" s="66">
        <f t="shared" si="76"/>
        <v>43292</v>
      </c>
      <c r="B191" s="66">
        <f t="shared" si="77"/>
        <v>43298</v>
      </c>
      <c r="C191" s="30" t="s">
        <v>31</v>
      </c>
      <c r="D191" s="7" t="str">
        <f t="shared" si="75"/>
        <v/>
      </c>
      <c r="E191" s="16">
        <v>156</v>
      </c>
      <c r="F191" s="8" t="s">
        <v>9</v>
      </c>
      <c r="G191" s="17"/>
      <c r="H191" s="29"/>
      <c r="I191" s="29"/>
    </row>
    <row r="192" spans="1:9" s="20" customFormat="1">
      <c r="A192" s="66">
        <f t="shared" si="76"/>
        <v>43299</v>
      </c>
      <c r="B192" s="66">
        <f t="shared" si="77"/>
        <v>43305</v>
      </c>
      <c r="C192" s="30" t="s">
        <v>31</v>
      </c>
      <c r="D192" s="7" t="str">
        <f t="shared" ref="D192:D198" si="78">+IF(C192="N/A","",C192*19%)</f>
        <v/>
      </c>
      <c r="E192" s="16">
        <v>156</v>
      </c>
      <c r="F192" s="8" t="s">
        <v>9</v>
      </c>
      <c r="G192" s="17"/>
      <c r="H192" s="29"/>
      <c r="I192" s="29"/>
    </row>
    <row r="193" spans="1:9" s="20" customFormat="1">
      <c r="A193" s="66">
        <f t="shared" si="76"/>
        <v>43306</v>
      </c>
      <c r="B193" s="66">
        <f t="shared" si="77"/>
        <v>43312</v>
      </c>
      <c r="C193" s="30" t="s">
        <v>31</v>
      </c>
      <c r="D193" s="7" t="str">
        <f t="shared" si="78"/>
        <v/>
      </c>
      <c r="E193" s="16">
        <v>156</v>
      </c>
      <c r="F193" s="8" t="s">
        <v>9</v>
      </c>
      <c r="G193" s="17"/>
      <c r="H193" s="29"/>
      <c r="I193" s="29"/>
    </row>
    <row r="194" spans="1:9" s="20" customFormat="1">
      <c r="A194" s="66">
        <f t="shared" si="76"/>
        <v>43313</v>
      </c>
      <c r="B194" s="66">
        <f t="shared" si="77"/>
        <v>43319</v>
      </c>
      <c r="C194" s="30" t="s">
        <v>31</v>
      </c>
      <c r="D194" s="7" t="str">
        <f t="shared" si="78"/>
        <v/>
      </c>
      <c r="E194" s="16">
        <v>156</v>
      </c>
      <c r="F194" s="8" t="s">
        <v>9</v>
      </c>
      <c r="G194" s="17"/>
      <c r="H194" s="29"/>
      <c r="I194" s="29"/>
    </row>
    <row r="195" spans="1:9" s="20" customFormat="1">
      <c r="A195" s="66">
        <f t="shared" si="76"/>
        <v>43320</v>
      </c>
      <c r="B195" s="66">
        <f t="shared" si="77"/>
        <v>43326</v>
      </c>
      <c r="C195" s="30" t="s">
        <v>31</v>
      </c>
      <c r="D195" s="7" t="str">
        <f t="shared" si="78"/>
        <v/>
      </c>
      <c r="E195" s="16">
        <v>156</v>
      </c>
      <c r="F195" s="8" t="s">
        <v>9</v>
      </c>
      <c r="G195" s="17"/>
      <c r="H195" s="29"/>
      <c r="I195" s="29"/>
    </row>
    <row r="196" spans="1:9" s="20" customFormat="1">
      <c r="A196" s="66">
        <f t="shared" si="76"/>
        <v>43327</v>
      </c>
      <c r="B196" s="66">
        <f t="shared" si="77"/>
        <v>43333</v>
      </c>
      <c r="C196" s="30" t="s">
        <v>31</v>
      </c>
      <c r="D196" s="7" t="str">
        <f t="shared" si="78"/>
        <v/>
      </c>
      <c r="E196" s="16">
        <v>156</v>
      </c>
      <c r="F196" s="8" t="s">
        <v>9</v>
      </c>
      <c r="G196" s="17"/>
      <c r="H196" s="29"/>
      <c r="I196" s="29"/>
    </row>
    <row r="197" spans="1:9" s="20" customFormat="1">
      <c r="A197" s="66">
        <f t="shared" ref="A197:A202" si="79">+B196+1</f>
        <v>43334</v>
      </c>
      <c r="B197" s="66">
        <f t="shared" ref="B197:B202" si="80">+A197+6</f>
        <v>43340</v>
      </c>
      <c r="C197" s="30" t="s">
        <v>31</v>
      </c>
      <c r="D197" s="7" t="str">
        <f t="shared" si="78"/>
        <v/>
      </c>
      <c r="E197" s="16">
        <v>156</v>
      </c>
      <c r="F197" s="8" t="s">
        <v>9</v>
      </c>
      <c r="G197" s="17"/>
      <c r="H197" s="29"/>
      <c r="I197" s="29"/>
    </row>
    <row r="198" spans="1:9" s="20" customFormat="1">
      <c r="A198" s="66">
        <f t="shared" si="79"/>
        <v>43341</v>
      </c>
      <c r="B198" s="66">
        <f t="shared" si="80"/>
        <v>43347</v>
      </c>
      <c r="C198" s="30" t="s">
        <v>31</v>
      </c>
      <c r="D198" s="7" t="str">
        <f t="shared" si="78"/>
        <v/>
      </c>
      <c r="E198" s="16">
        <v>156</v>
      </c>
      <c r="F198" s="8" t="s">
        <v>9</v>
      </c>
      <c r="G198" s="17"/>
      <c r="H198" s="29"/>
      <c r="I198" s="29"/>
    </row>
    <row r="199" spans="1:9" s="20" customFormat="1">
      <c r="A199" s="66">
        <f t="shared" si="79"/>
        <v>43348</v>
      </c>
      <c r="B199" s="66">
        <f t="shared" si="80"/>
        <v>43354</v>
      </c>
      <c r="C199" s="30" t="s">
        <v>31</v>
      </c>
      <c r="D199" s="7" t="str">
        <f>+IF(C199="N/A","",C199*19%)</f>
        <v/>
      </c>
      <c r="E199" s="16">
        <v>156</v>
      </c>
      <c r="F199" s="8" t="s">
        <v>9</v>
      </c>
      <c r="G199" s="17"/>
      <c r="H199" s="29"/>
      <c r="I199" s="29"/>
    </row>
    <row r="200" spans="1:9" s="20" customFormat="1">
      <c r="A200" s="66">
        <f t="shared" si="79"/>
        <v>43355</v>
      </c>
      <c r="B200" s="66">
        <f t="shared" si="80"/>
        <v>43361</v>
      </c>
      <c r="C200" s="30" t="s">
        <v>31</v>
      </c>
      <c r="D200" s="7" t="str">
        <f>+IF(C200="N/A","",C200*19%)</f>
        <v/>
      </c>
      <c r="E200" s="16">
        <v>156</v>
      </c>
      <c r="F200" s="8" t="s">
        <v>9</v>
      </c>
      <c r="G200" s="17"/>
      <c r="H200" s="29"/>
      <c r="I200" s="29"/>
    </row>
    <row r="201" spans="1:9" s="20" customFormat="1">
      <c r="A201" s="66">
        <f t="shared" si="79"/>
        <v>43362</v>
      </c>
      <c r="B201" s="66">
        <f t="shared" si="80"/>
        <v>43368</v>
      </c>
      <c r="C201" s="30" t="s">
        <v>31</v>
      </c>
      <c r="D201" s="7" t="str">
        <f>+IF(C201="N/A","",C201*19%)</f>
        <v/>
      </c>
      <c r="E201" s="16">
        <v>156</v>
      </c>
      <c r="F201" s="8" t="s">
        <v>9</v>
      </c>
      <c r="G201" s="17"/>
      <c r="H201" s="29"/>
      <c r="I201" s="29"/>
    </row>
    <row r="202" spans="1:9" s="20" customFormat="1">
      <c r="A202" s="66">
        <f t="shared" si="79"/>
        <v>43369</v>
      </c>
      <c r="B202" s="66">
        <f t="shared" si="80"/>
        <v>43375</v>
      </c>
      <c r="C202" s="30" t="s">
        <v>31</v>
      </c>
      <c r="D202" s="7" t="str">
        <f>+IF(C202="N/A","",C202*19%)</f>
        <v/>
      </c>
      <c r="E202" s="16">
        <v>156</v>
      </c>
      <c r="F202" s="8" t="s">
        <v>9</v>
      </c>
      <c r="G202" s="17"/>
      <c r="H202" s="29"/>
      <c r="I202" s="29"/>
    </row>
    <row r="203" spans="1:9" s="20" customFormat="1">
      <c r="A203" s="66">
        <f t="shared" ref="A203:A209" si="81">+B202+1</f>
        <v>43376</v>
      </c>
      <c r="B203" s="66">
        <f t="shared" ref="B203:B209" si="82">+A203+6</f>
        <v>43382</v>
      </c>
      <c r="C203" s="30" t="s">
        <v>31</v>
      </c>
      <c r="D203" s="7" t="str">
        <f t="shared" ref="D203:D209" si="83">+IF(C203="N/A","",C203*19%)</f>
        <v/>
      </c>
      <c r="E203" s="16">
        <v>156</v>
      </c>
      <c r="F203" s="8" t="s">
        <v>9</v>
      </c>
      <c r="G203" s="17"/>
      <c r="H203" s="29"/>
      <c r="I203" s="29"/>
    </row>
    <row r="204" spans="1:9" s="20" customFormat="1">
      <c r="A204" s="66">
        <f t="shared" si="81"/>
        <v>43383</v>
      </c>
      <c r="B204" s="66">
        <f t="shared" si="82"/>
        <v>43389</v>
      </c>
      <c r="C204" s="30" t="s">
        <v>31</v>
      </c>
      <c r="D204" s="7" t="str">
        <f t="shared" si="83"/>
        <v/>
      </c>
      <c r="E204" s="16">
        <v>156</v>
      </c>
      <c r="F204" s="8" t="s">
        <v>9</v>
      </c>
      <c r="G204" s="17"/>
      <c r="H204" s="29"/>
      <c r="I204" s="29"/>
    </row>
    <row r="205" spans="1:9" s="20" customFormat="1">
      <c r="A205" s="66">
        <f t="shared" si="81"/>
        <v>43390</v>
      </c>
      <c r="B205" s="66">
        <f t="shared" si="82"/>
        <v>43396</v>
      </c>
      <c r="C205" s="30" t="s">
        <v>31</v>
      </c>
      <c r="D205" s="7" t="str">
        <f t="shared" si="83"/>
        <v/>
      </c>
      <c r="E205" s="16">
        <v>156</v>
      </c>
      <c r="F205" s="8" t="s">
        <v>9</v>
      </c>
      <c r="G205" s="17"/>
      <c r="H205" s="29"/>
      <c r="I205" s="29"/>
    </row>
    <row r="206" spans="1:9" s="20" customFormat="1">
      <c r="A206" s="66">
        <f t="shared" si="81"/>
        <v>43397</v>
      </c>
      <c r="B206" s="66">
        <f t="shared" si="82"/>
        <v>43403</v>
      </c>
      <c r="C206" s="30" t="s">
        <v>31</v>
      </c>
      <c r="D206" s="7" t="str">
        <f t="shared" si="83"/>
        <v/>
      </c>
      <c r="E206" s="16">
        <v>156</v>
      </c>
      <c r="F206" s="8" t="s">
        <v>9</v>
      </c>
      <c r="G206" s="17"/>
      <c r="H206" s="29"/>
      <c r="I206" s="29"/>
    </row>
    <row r="207" spans="1:9" s="20" customFormat="1">
      <c r="A207" s="66">
        <f t="shared" si="81"/>
        <v>43404</v>
      </c>
      <c r="B207" s="66">
        <f t="shared" si="82"/>
        <v>43410</v>
      </c>
      <c r="C207" s="30" t="s">
        <v>31</v>
      </c>
      <c r="D207" s="7" t="str">
        <f t="shared" si="83"/>
        <v/>
      </c>
      <c r="E207" s="16">
        <v>156</v>
      </c>
      <c r="F207" s="8" t="s">
        <v>9</v>
      </c>
      <c r="G207" s="17"/>
      <c r="H207" s="29"/>
      <c r="I207" s="29"/>
    </row>
    <row r="208" spans="1:9" s="20" customFormat="1">
      <c r="A208" s="66">
        <f t="shared" si="81"/>
        <v>43411</v>
      </c>
      <c r="B208" s="66">
        <f t="shared" si="82"/>
        <v>43417</v>
      </c>
      <c r="C208" s="30" t="s">
        <v>31</v>
      </c>
      <c r="D208" s="7" t="str">
        <f t="shared" si="83"/>
        <v/>
      </c>
      <c r="E208" s="16">
        <v>156</v>
      </c>
      <c r="F208" s="8" t="s">
        <v>9</v>
      </c>
      <c r="G208" s="17"/>
      <c r="H208" s="29"/>
      <c r="I208" s="29"/>
    </row>
    <row r="209" spans="1:12" s="20" customFormat="1">
      <c r="A209" s="66">
        <f t="shared" si="81"/>
        <v>43418</v>
      </c>
      <c r="B209" s="66">
        <f t="shared" si="82"/>
        <v>43424</v>
      </c>
      <c r="C209" s="30">
        <v>2.1914699999999998</v>
      </c>
      <c r="D209" s="7">
        <f t="shared" si="83"/>
        <v>0.41637929999999995</v>
      </c>
      <c r="E209" s="16">
        <v>156</v>
      </c>
      <c r="F209" s="8" t="s">
        <v>9</v>
      </c>
      <c r="G209" s="17"/>
      <c r="H209" s="29"/>
      <c r="I209" s="29"/>
    </row>
    <row r="210" spans="1:12" s="20" customFormat="1" ht="14.15" customHeight="1">
      <c r="A210" s="66">
        <f t="shared" ref="A210:A216" si="84">+B209+1</f>
        <v>43425</v>
      </c>
      <c r="B210" s="66">
        <f t="shared" ref="B210:B216" si="85">+A210+6</f>
        <v>43431</v>
      </c>
      <c r="C210" s="30">
        <v>2.1914699999999998</v>
      </c>
      <c r="D210" s="7">
        <f t="shared" ref="D210:D216" si="86">+IF(C210="N/A","",C210*19%)</f>
        <v>0.41637929999999995</v>
      </c>
      <c r="E210" s="16">
        <v>156</v>
      </c>
      <c r="F210" s="8" t="s">
        <v>9</v>
      </c>
      <c r="G210" s="17"/>
      <c r="H210" s="29"/>
      <c r="I210" s="29"/>
    </row>
    <row r="211" spans="1:12" s="20" customFormat="1" ht="14.15" customHeight="1">
      <c r="A211" s="66">
        <f t="shared" si="84"/>
        <v>43432</v>
      </c>
      <c r="B211" s="66">
        <f t="shared" si="85"/>
        <v>43438</v>
      </c>
      <c r="C211" s="30">
        <v>2.14256</v>
      </c>
      <c r="D211" s="7">
        <f t="shared" si="86"/>
        <v>0.40708640000000001</v>
      </c>
      <c r="E211" s="16">
        <v>156</v>
      </c>
      <c r="F211" s="8" t="s">
        <v>9</v>
      </c>
      <c r="G211" s="17"/>
      <c r="H211" s="29"/>
      <c r="I211" s="29"/>
    </row>
    <row r="212" spans="1:12" s="20" customFormat="1" ht="14.15" customHeight="1">
      <c r="A212" s="66">
        <f t="shared" si="84"/>
        <v>43439</v>
      </c>
      <c r="B212" s="66">
        <f t="shared" si="85"/>
        <v>43445</v>
      </c>
      <c r="C212" s="30">
        <v>2.14256</v>
      </c>
      <c r="D212" s="7">
        <f t="shared" si="86"/>
        <v>0.40708640000000001</v>
      </c>
      <c r="E212" s="16">
        <v>156</v>
      </c>
      <c r="F212" s="8" t="s">
        <v>9</v>
      </c>
      <c r="G212" s="17"/>
      <c r="H212" s="29"/>
      <c r="I212" s="29"/>
    </row>
    <row r="213" spans="1:12" s="20" customFormat="1" ht="14.15" customHeight="1">
      <c r="A213" s="66">
        <f t="shared" si="84"/>
        <v>43446</v>
      </c>
      <c r="B213" s="66">
        <f t="shared" si="85"/>
        <v>43452</v>
      </c>
      <c r="C213" s="30">
        <v>2.14256</v>
      </c>
      <c r="D213" s="7">
        <f t="shared" si="86"/>
        <v>0.40708640000000001</v>
      </c>
      <c r="E213" s="16">
        <v>156</v>
      </c>
      <c r="F213" s="8" t="s">
        <v>9</v>
      </c>
      <c r="G213" s="17"/>
      <c r="H213" s="29"/>
      <c r="I213" s="29"/>
    </row>
    <row r="214" spans="1:12" s="20" customFormat="1" ht="14.15" customHeight="1">
      <c r="A214" s="66">
        <f t="shared" si="84"/>
        <v>43453</v>
      </c>
      <c r="B214" s="66">
        <f t="shared" si="85"/>
        <v>43459</v>
      </c>
      <c r="C214" s="30">
        <v>2.14256</v>
      </c>
      <c r="D214" s="7">
        <f t="shared" si="86"/>
        <v>0.40708640000000001</v>
      </c>
      <c r="E214" s="16">
        <v>156</v>
      </c>
      <c r="F214" s="8" t="s">
        <v>9</v>
      </c>
      <c r="G214" s="17"/>
      <c r="H214" s="29"/>
      <c r="I214" s="29"/>
    </row>
    <row r="215" spans="1:12" s="20" customFormat="1" ht="14.15" customHeight="1">
      <c r="A215" s="66">
        <f t="shared" si="84"/>
        <v>43460</v>
      </c>
      <c r="B215" s="66">
        <f t="shared" si="85"/>
        <v>43466</v>
      </c>
      <c r="C215" s="30">
        <v>2.05816</v>
      </c>
      <c r="D215" s="7">
        <f t="shared" si="86"/>
        <v>0.39105040000000002</v>
      </c>
      <c r="E215" s="16">
        <v>156</v>
      </c>
      <c r="F215" s="8" t="s">
        <v>9</v>
      </c>
      <c r="G215" s="17"/>
      <c r="H215" s="29"/>
      <c r="I215" s="29"/>
    </row>
    <row r="216" spans="1:12" s="20" customFormat="1" ht="14.15" customHeight="1">
      <c r="A216" s="66">
        <f t="shared" si="84"/>
        <v>43467</v>
      </c>
      <c r="B216" s="66">
        <f t="shared" si="85"/>
        <v>43473</v>
      </c>
      <c r="C216" s="30">
        <v>2.05816</v>
      </c>
      <c r="D216" s="7">
        <f t="shared" si="86"/>
        <v>0.39105040000000002</v>
      </c>
      <c r="E216" s="16">
        <v>156</v>
      </c>
      <c r="F216" s="8" t="s">
        <v>9</v>
      </c>
      <c r="G216" s="17"/>
      <c r="H216" s="29"/>
      <c r="I216" s="29"/>
      <c r="L216" s="20" t="s">
        <v>11</v>
      </c>
    </row>
    <row r="217" spans="1:12" s="20" customFormat="1" ht="14.15" customHeight="1">
      <c r="A217" s="66">
        <f t="shared" ref="A217:A223" si="87">+B216+1</f>
        <v>43474</v>
      </c>
      <c r="B217" s="66">
        <f>+A217+6</f>
        <v>43480</v>
      </c>
      <c r="C217" s="30">
        <v>2.05816</v>
      </c>
      <c r="D217" s="7">
        <f t="shared" ref="D217:D223" si="88">+IF(C217="N/A","",C217*19%)</f>
        <v>0.39105040000000002</v>
      </c>
      <c r="E217" s="16">
        <v>156</v>
      </c>
      <c r="F217" s="8" t="s">
        <v>9</v>
      </c>
      <c r="G217" s="17"/>
      <c r="H217" s="29"/>
      <c r="I217" s="29"/>
    </row>
    <row r="218" spans="1:12" s="20" customFormat="1" ht="14.15" customHeight="1">
      <c r="A218" s="66">
        <f t="shared" si="87"/>
        <v>43481</v>
      </c>
      <c r="B218" s="66">
        <f>+A218+6</f>
        <v>43487</v>
      </c>
      <c r="C218" s="30">
        <v>1.9641999999999999</v>
      </c>
      <c r="D218" s="7">
        <f t="shared" si="88"/>
        <v>0.37319799999999997</v>
      </c>
      <c r="E218" s="16">
        <v>156</v>
      </c>
      <c r="F218" s="8" t="s">
        <v>9</v>
      </c>
      <c r="G218" s="17"/>
      <c r="H218" s="29"/>
      <c r="I218" s="29"/>
    </row>
    <row r="219" spans="1:12" s="20" customFormat="1" ht="14.15" customHeight="1">
      <c r="A219" s="66">
        <f t="shared" si="87"/>
        <v>43488</v>
      </c>
      <c r="B219" s="66">
        <f>+A219+6</f>
        <v>43494</v>
      </c>
      <c r="C219" s="30">
        <v>1.9641999999999999</v>
      </c>
      <c r="D219" s="7">
        <f t="shared" si="88"/>
        <v>0.37319799999999997</v>
      </c>
      <c r="E219" s="16">
        <v>156</v>
      </c>
      <c r="F219" s="8" t="s">
        <v>9</v>
      </c>
      <c r="G219" s="17"/>
      <c r="H219" s="29"/>
      <c r="I219" s="29"/>
    </row>
    <row r="220" spans="1:12" s="20" customFormat="1" ht="14.15" customHeight="1">
      <c r="A220" s="66">
        <f t="shared" si="87"/>
        <v>43495</v>
      </c>
      <c r="B220" s="66">
        <f>+'Barranca - Cartagena'!B334</f>
        <v>43496</v>
      </c>
      <c r="C220" s="30">
        <v>1.9992700000000001</v>
      </c>
      <c r="D220" s="7">
        <f t="shared" si="88"/>
        <v>0.37986130000000001</v>
      </c>
      <c r="E220" s="16">
        <v>156</v>
      </c>
      <c r="F220" s="8" t="s">
        <v>9</v>
      </c>
      <c r="G220" s="17"/>
      <c r="H220" s="31" t="s">
        <v>11</v>
      </c>
      <c r="I220" s="29"/>
    </row>
    <row r="221" spans="1:12" s="20" customFormat="1" ht="14.15" customHeight="1">
      <c r="A221" s="66">
        <f t="shared" si="87"/>
        <v>43497</v>
      </c>
      <c r="B221" s="66">
        <f>+'Barranca - Cartagena'!B335</f>
        <v>43501</v>
      </c>
      <c r="C221" s="30">
        <v>1.9992700000000001</v>
      </c>
      <c r="D221" s="7">
        <f t="shared" si="88"/>
        <v>0.37986130000000001</v>
      </c>
      <c r="E221" s="32">
        <f>+'Barranca - Cartagena'!E335</f>
        <v>162</v>
      </c>
      <c r="F221" s="8" t="s">
        <v>9</v>
      </c>
      <c r="G221" s="17"/>
      <c r="H221" s="33" t="s">
        <v>32</v>
      </c>
      <c r="I221" s="29"/>
    </row>
    <row r="222" spans="1:12" s="20" customFormat="1" ht="14.15" customHeight="1">
      <c r="A222" s="66">
        <f t="shared" si="87"/>
        <v>43502</v>
      </c>
      <c r="B222" s="66">
        <f>+'Barranca - Cartagena'!B336</f>
        <v>43508</v>
      </c>
      <c r="C222" s="30">
        <v>2.1367500000000001</v>
      </c>
      <c r="D222" s="7">
        <f t="shared" si="88"/>
        <v>0.40598250000000002</v>
      </c>
      <c r="E222" s="16">
        <f t="shared" ref="E222:E227" si="89">+E221</f>
        <v>162</v>
      </c>
      <c r="F222" s="8" t="s">
        <v>9</v>
      </c>
      <c r="G222" s="17"/>
      <c r="H222" s="31" t="s">
        <v>11</v>
      </c>
      <c r="I222" s="29"/>
    </row>
    <row r="223" spans="1:12" s="20" customFormat="1" ht="12.75" customHeight="1">
      <c r="A223" s="66">
        <f t="shared" si="87"/>
        <v>43509</v>
      </c>
      <c r="B223" s="66">
        <f>+'Barranca - Cartagena'!B337</f>
        <v>43515</v>
      </c>
      <c r="C223" s="30">
        <v>2.1367500000000001</v>
      </c>
      <c r="D223" s="7">
        <f t="shared" si="88"/>
        <v>0.40598250000000002</v>
      </c>
      <c r="E223" s="16">
        <f t="shared" si="89"/>
        <v>162</v>
      </c>
      <c r="F223" s="8" t="s">
        <v>9</v>
      </c>
      <c r="G223" s="17"/>
      <c r="H223" s="31" t="s">
        <v>11</v>
      </c>
      <c r="I223" s="29"/>
    </row>
    <row r="224" spans="1:12" s="20" customFormat="1" ht="12.75" customHeight="1">
      <c r="A224" s="66">
        <f t="shared" ref="A224:A230" si="90">+B223+1</f>
        <v>43516</v>
      </c>
      <c r="B224" s="66">
        <f>+'Barranca - Cartagena'!B338</f>
        <v>43522</v>
      </c>
      <c r="C224" s="30">
        <v>2.0362200000000001</v>
      </c>
      <c r="D224" s="7">
        <f t="shared" ref="D224:D230" si="91">+IF(C224="N/A","",C224*19%)</f>
        <v>0.38688180000000005</v>
      </c>
      <c r="E224" s="16">
        <f t="shared" si="89"/>
        <v>162</v>
      </c>
      <c r="F224" s="8" t="s">
        <v>9</v>
      </c>
      <c r="G224" s="17"/>
      <c r="H224" s="31" t="s">
        <v>11</v>
      </c>
      <c r="I224" s="29"/>
    </row>
    <row r="225" spans="1:9" s="20" customFormat="1" ht="12.75" customHeight="1">
      <c r="A225" s="66">
        <f t="shared" si="90"/>
        <v>43523</v>
      </c>
      <c r="B225" s="66">
        <f>+'Barranca - Cartagena'!B339</f>
        <v>43529</v>
      </c>
      <c r="C225" s="30">
        <v>2.11531</v>
      </c>
      <c r="D225" s="7">
        <f t="shared" si="91"/>
        <v>0.40190890000000001</v>
      </c>
      <c r="E225" s="16">
        <f t="shared" si="89"/>
        <v>162</v>
      </c>
      <c r="F225" s="8" t="s">
        <v>9</v>
      </c>
      <c r="G225" s="17"/>
      <c r="H225" s="31" t="s">
        <v>11</v>
      </c>
      <c r="I225" s="29" t="s">
        <v>11</v>
      </c>
    </row>
    <row r="226" spans="1:9" s="20" customFormat="1" ht="12.75" customHeight="1">
      <c r="A226" s="66">
        <f t="shared" si="90"/>
        <v>43530</v>
      </c>
      <c r="B226" s="66">
        <f>+'Barranca - Cartagena'!B340</f>
        <v>43536</v>
      </c>
      <c r="C226" s="30">
        <v>2.11503</v>
      </c>
      <c r="D226" s="7">
        <f t="shared" si="91"/>
        <v>0.40185569999999998</v>
      </c>
      <c r="E226" s="16">
        <f t="shared" si="89"/>
        <v>162</v>
      </c>
      <c r="F226" s="8" t="s">
        <v>9</v>
      </c>
      <c r="G226" s="17"/>
      <c r="H226" s="31"/>
      <c r="I226" s="29"/>
    </row>
    <row r="227" spans="1:9" s="20" customFormat="1" ht="12.75" customHeight="1">
      <c r="A227" s="66">
        <f t="shared" si="90"/>
        <v>43537</v>
      </c>
      <c r="B227" s="66">
        <f>+'Barranca - Cartagena'!B341</f>
        <v>43543</v>
      </c>
      <c r="C227" s="30">
        <v>2.11503</v>
      </c>
      <c r="D227" s="7">
        <f t="shared" si="91"/>
        <v>0.40185569999999998</v>
      </c>
      <c r="E227" s="16">
        <f t="shared" si="89"/>
        <v>162</v>
      </c>
      <c r="F227" s="8" t="s">
        <v>9</v>
      </c>
      <c r="G227" s="17"/>
      <c r="H227" s="31"/>
      <c r="I227" s="29"/>
    </row>
    <row r="228" spans="1:9" s="20" customFormat="1" ht="12.75" customHeight="1">
      <c r="A228" s="66">
        <f t="shared" si="90"/>
        <v>43544</v>
      </c>
      <c r="B228" s="66">
        <f>+'Barranca - Cartagena'!B342</f>
        <v>43550</v>
      </c>
      <c r="C228" s="30">
        <v>2.11503</v>
      </c>
      <c r="D228" s="7">
        <f t="shared" si="91"/>
        <v>0.40185569999999998</v>
      </c>
      <c r="E228" s="16">
        <f>+E227</f>
        <v>162</v>
      </c>
      <c r="F228" s="8" t="s">
        <v>9</v>
      </c>
      <c r="G228" s="17"/>
      <c r="H228" s="31"/>
      <c r="I228" s="29"/>
    </row>
    <row r="229" spans="1:9" s="20" customFormat="1" ht="12.75" customHeight="1">
      <c r="A229" s="66">
        <f t="shared" si="90"/>
        <v>43551</v>
      </c>
      <c r="B229" s="66">
        <f>+'Barranca - Cartagena'!B343</f>
        <v>43557</v>
      </c>
      <c r="C229" s="30">
        <v>2.1059000000000001</v>
      </c>
      <c r="D229" s="7">
        <f t="shared" si="91"/>
        <v>0.400121</v>
      </c>
      <c r="E229" s="16">
        <f>+E228</f>
        <v>162</v>
      </c>
      <c r="F229" s="8" t="s">
        <v>9</v>
      </c>
      <c r="G229" s="17"/>
      <c r="H229" s="31"/>
      <c r="I229" s="29"/>
    </row>
    <row r="230" spans="1:9" s="20" customFormat="1" ht="12.75" customHeight="1">
      <c r="A230" s="66">
        <f t="shared" si="90"/>
        <v>43558</v>
      </c>
      <c r="B230" s="66">
        <f>+'Barranca - Cartagena'!B344</f>
        <v>43564</v>
      </c>
      <c r="C230" s="30">
        <v>2.1059000000000001</v>
      </c>
      <c r="D230" s="7">
        <f t="shared" si="91"/>
        <v>0.400121</v>
      </c>
      <c r="E230" s="16">
        <f>+E229</f>
        <v>162</v>
      </c>
      <c r="F230" s="8" t="s">
        <v>9</v>
      </c>
      <c r="G230" s="17"/>
      <c r="H230" s="31"/>
      <c r="I230" s="29"/>
    </row>
    <row r="231" spans="1:9" s="20" customFormat="1" ht="12.75" customHeight="1">
      <c r="A231" s="66">
        <f t="shared" ref="A231:A237" si="92">+B230+1</f>
        <v>43565</v>
      </c>
      <c r="B231" s="66">
        <f>+'Barranca - Cartagena'!B345</f>
        <v>43571</v>
      </c>
      <c r="C231" s="30">
        <v>2.1059000000000001</v>
      </c>
      <c r="D231" s="7">
        <f t="shared" ref="D231:D237" si="93">+IF(C231="N/A","",C231*19%)</f>
        <v>0.400121</v>
      </c>
      <c r="E231" s="16">
        <f>+E230</f>
        <v>162</v>
      </c>
      <c r="F231" s="8" t="s">
        <v>9</v>
      </c>
      <c r="G231" s="17"/>
      <c r="H231" s="31"/>
      <c r="I231" s="29"/>
    </row>
    <row r="232" spans="1:9" s="20" customFormat="1" ht="12.75" customHeight="1">
      <c r="A232" s="66">
        <f t="shared" si="92"/>
        <v>43572</v>
      </c>
      <c r="B232" s="66">
        <f>+'Barranca - Cartagena'!B346</f>
        <v>43578</v>
      </c>
      <c r="C232" s="30">
        <v>2.29793</v>
      </c>
      <c r="D232" s="7">
        <f t="shared" si="93"/>
        <v>0.43660670000000001</v>
      </c>
      <c r="E232" s="16">
        <f t="shared" ref="E232:E274" si="94">+E230</f>
        <v>162</v>
      </c>
      <c r="F232" s="8" t="s">
        <v>9</v>
      </c>
      <c r="G232" s="17"/>
      <c r="H232" s="31"/>
      <c r="I232" s="29"/>
    </row>
    <row r="233" spans="1:9" s="20" customFormat="1" ht="12.75" customHeight="1">
      <c r="A233" s="66">
        <f t="shared" si="92"/>
        <v>43579</v>
      </c>
      <c r="B233" s="66">
        <f>+'Barranca - Cartagena'!B347</f>
        <v>43585</v>
      </c>
      <c r="C233" s="30">
        <v>2.29793</v>
      </c>
      <c r="D233" s="7">
        <f t="shared" si="93"/>
        <v>0.43660670000000001</v>
      </c>
      <c r="E233" s="16">
        <f t="shared" si="94"/>
        <v>162</v>
      </c>
      <c r="F233" s="8" t="s">
        <v>9</v>
      </c>
      <c r="G233" s="17"/>
      <c r="H233" s="31"/>
      <c r="I233" s="29"/>
    </row>
    <row r="234" spans="1:9" s="20" customFormat="1" ht="12.75" customHeight="1">
      <c r="A234" s="66">
        <f t="shared" si="92"/>
        <v>43586</v>
      </c>
      <c r="B234" s="66">
        <f>+'Barranca - Cartagena'!B348</f>
        <v>43592</v>
      </c>
      <c r="C234" s="30">
        <v>2.2425299999999999</v>
      </c>
      <c r="D234" s="7">
        <f t="shared" si="93"/>
        <v>0.42608069999999998</v>
      </c>
      <c r="E234" s="16">
        <f t="shared" si="94"/>
        <v>162</v>
      </c>
      <c r="F234" s="8" t="s">
        <v>9</v>
      </c>
      <c r="G234" s="17"/>
      <c r="H234" s="31"/>
      <c r="I234" s="29"/>
    </row>
    <row r="235" spans="1:9" s="20" customFormat="1" ht="12.75" customHeight="1">
      <c r="A235" s="66">
        <f t="shared" si="92"/>
        <v>43593</v>
      </c>
      <c r="B235" s="66">
        <f>+'Barranca - Cartagena'!B349</f>
        <v>43599</v>
      </c>
      <c r="C235" s="30">
        <v>2.2425199999999998</v>
      </c>
      <c r="D235" s="7">
        <f t="shared" si="93"/>
        <v>0.42607879999999998</v>
      </c>
      <c r="E235" s="16">
        <f t="shared" si="94"/>
        <v>162</v>
      </c>
      <c r="F235" s="8" t="s">
        <v>9</v>
      </c>
      <c r="G235" s="17"/>
      <c r="H235" s="31"/>
      <c r="I235" s="29"/>
    </row>
    <row r="236" spans="1:9" s="20" customFormat="1" ht="12.75" customHeight="1">
      <c r="A236" s="66">
        <f t="shared" si="92"/>
        <v>43600</v>
      </c>
      <c r="B236" s="66">
        <f>+'Barranca - Cartagena'!B350</f>
        <v>43606</v>
      </c>
      <c r="C236" s="30">
        <v>2.2425199999999998</v>
      </c>
      <c r="D236" s="7">
        <f t="shared" si="93"/>
        <v>0.42607879999999998</v>
      </c>
      <c r="E236" s="16">
        <f t="shared" si="94"/>
        <v>162</v>
      </c>
      <c r="F236" s="8" t="s">
        <v>9</v>
      </c>
      <c r="G236" s="17"/>
      <c r="H236" s="31"/>
      <c r="I236" s="29"/>
    </row>
    <row r="237" spans="1:9" s="20" customFormat="1" ht="12.75" customHeight="1">
      <c r="A237" s="66">
        <f t="shared" si="92"/>
        <v>43607</v>
      </c>
      <c r="B237" s="66">
        <f>+'Barranca - Cartagena'!B351</f>
        <v>43613</v>
      </c>
      <c r="C237" s="30">
        <v>2.2425199999999998</v>
      </c>
      <c r="D237" s="7">
        <f t="shared" si="93"/>
        <v>0.42607879999999998</v>
      </c>
      <c r="E237" s="16">
        <f t="shared" si="94"/>
        <v>162</v>
      </c>
      <c r="F237" s="8" t="s">
        <v>9</v>
      </c>
      <c r="G237" s="17"/>
      <c r="H237" s="31"/>
      <c r="I237" s="29"/>
    </row>
    <row r="238" spans="1:9" s="20" customFormat="1" ht="12.75" customHeight="1">
      <c r="A238" s="66">
        <f t="shared" ref="A238:A244" si="95">+B237+1</f>
        <v>43614</v>
      </c>
      <c r="B238" s="66">
        <f>+'Barranca - Cartagena'!B352</f>
        <v>43620</v>
      </c>
      <c r="C238" s="30">
        <v>2.2425199999999998</v>
      </c>
      <c r="D238" s="7">
        <f t="shared" ref="D238:D244" si="96">+IF(C238="N/A","",C238*19%)</f>
        <v>0.42607879999999998</v>
      </c>
      <c r="E238" s="16">
        <f t="shared" si="94"/>
        <v>162</v>
      </c>
      <c r="F238" s="8" t="s">
        <v>9</v>
      </c>
      <c r="G238" s="17"/>
      <c r="H238" s="31"/>
      <c r="I238" s="29"/>
    </row>
    <row r="239" spans="1:9" s="20" customFormat="1" ht="12.75" customHeight="1">
      <c r="A239" s="66">
        <f t="shared" si="95"/>
        <v>43621</v>
      </c>
      <c r="B239" s="66">
        <f>+'Barranca - Cartagena'!B353</f>
        <v>43627</v>
      </c>
      <c r="C239" s="30">
        <v>2.2425199999999998</v>
      </c>
      <c r="D239" s="7">
        <f t="shared" si="96"/>
        <v>0.42607879999999998</v>
      </c>
      <c r="E239" s="16">
        <f t="shared" si="94"/>
        <v>162</v>
      </c>
      <c r="F239" s="8" t="s">
        <v>9</v>
      </c>
      <c r="G239" s="17"/>
      <c r="H239" s="31"/>
      <c r="I239" s="29"/>
    </row>
    <row r="240" spans="1:9" s="20" customFormat="1" ht="12.75" customHeight="1">
      <c r="A240" s="66">
        <f t="shared" si="95"/>
        <v>43628</v>
      </c>
      <c r="B240" s="66">
        <f>+'Barranca - Cartagena'!B354</f>
        <v>43634</v>
      </c>
      <c r="C240" s="30">
        <v>2.2425199999999998</v>
      </c>
      <c r="D240" s="7">
        <f t="shared" si="96"/>
        <v>0.42607879999999998</v>
      </c>
      <c r="E240" s="16">
        <f t="shared" si="94"/>
        <v>162</v>
      </c>
      <c r="F240" s="8" t="s">
        <v>9</v>
      </c>
      <c r="G240" s="17"/>
      <c r="H240" s="31"/>
      <c r="I240" s="29"/>
    </row>
    <row r="241" spans="1:9" s="20" customFormat="1" ht="12.75" customHeight="1">
      <c r="A241" s="66">
        <f t="shared" si="95"/>
        <v>43635</v>
      </c>
      <c r="B241" s="66">
        <f>+'Barranca - Cartagena'!B355</f>
        <v>43641</v>
      </c>
      <c r="C241" s="30">
        <v>2.2425199999999998</v>
      </c>
      <c r="D241" s="7">
        <f t="shared" si="96"/>
        <v>0.42607879999999998</v>
      </c>
      <c r="E241" s="16">
        <f t="shared" si="94"/>
        <v>162</v>
      </c>
      <c r="F241" s="8" t="s">
        <v>9</v>
      </c>
      <c r="G241" s="17"/>
      <c r="H241" s="31"/>
      <c r="I241" s="29"/>
    </row>
    <row r="242" spans="1:9" s="20" customFormat="1" ht="12.75" customHeight="1">
      <c r="A242" s="66">
        <f t="shared" si="95"/>
        <v>43642</v>
      </c>
      <c r="B242" s="66">
        <f>+'Barranca - Cartagena'!B356</f>
        <v>43648</v>
      </c>
      <c r="C242" s="30">
        <v>2.2425199999999998</v>
      </c>
      <c r="D242" s="7">
        <f t="shared" si="96"/>
        <v>0.42607879999999998</v>
      </c>
      <c r="E242" s="16">
        <f t="shared" si="94"/>
        <v>162</v>
      </c>
      <c r="F242" s="8" t="s">
        <v>9</v>
      </c>
      <c r="G242" s="17"/>
      <c r="H242" s="31"/>
      <c r="I242" s="29"/>
    </row>
    <row r="243" spans="1:9" s="20" customFormat="1" ht="12.75" customHeight="1">
      <c r="A243" s="66">
        <f t="shared" si="95"/>
        <v>43649</v>
      </c>
      <c r="B243" s="66">
        <f>+'Barranca - Cartagena'!B357</f>
        <v>43655</v>
      </c>
      <c r="C243" s="30">
        <v>2.2425199999999998</v>
      </c>
      <c r="D243" s="7">
        <f t="shared" si="96"/>
        <v>0.42607879999999998</v>
      </c>
      <c r="E243" s="16">
        <f t="shared" si="94"/>
        <v>162</v>
      </c>
      <c r="F243" s="8" t="s">
        <v>9</v>
      </c>
      <c r="G243" s="17"/>
      <c r="H243" s="31"/>
      <c r="I243" s="29"/>
    </row>
    <row r="244" spans="1:9" s="20" customFormat="1" ht="12.75" customHeight="1">
      <c r="A244" s="66">
        <f t="shared" si="95"/>
        <v>43656</v>
      </c>
      <c r="B244" s="66">
        <f>+'Barranca - Cartagena'!B358</f>
        <v>43662</v>
      </c>
      <c r="C244" s="30">
        <v>2.2425199999999998</v>
      </c>
      <c r="D244" s="7">
        <f t="shared" si="96"/>
        <v>0.42607879999999998</v>
      </c>
      <c r="E244" s="16">
        <f t="shared" si="94"/>
        <v>162</v>
      </c>
      <c r="F244" s="8" t="s">
        <v>9</v>
      </c>
      <c r="G244" s="17"/>
      <c r="H244" s="31"/>
      <c r="I244" s="29"/>
    </row>
    <row r="245" spans="1:9" s="20" customFormat="1" ht="12.75" customHeight="1">
      <c r="A245" s="66">
        <f t="shared" ref="A245:A251" si="97">+B244+1</f>
        <v>43663</v>
      </c>
      <c r="B245" s="66">
        <f>+'Barranca - Cartagena'!B359</f>
        <v>43669</v>
      </c>
      <c r="C245" s="30">
        <v>2.2425199999999998</v>
      </c>
      <c r="D245" s="7">
        <f t="shared" ref="D245:D251" si="98">+IF(C245="N/A","",C245*19%)</f>
        <v>0.42607879999999998</v>
      </c>
      <c r="E245" s="16">
        <f t="shared" si="94"/>
        <v>162</v>
      </c>
      <c r="F245" s="8" t="s">
        <v>9</v>
      </c>
      <c r="G245" s="17"/>
      <c r="H245" s="31"/>
      <c r="I245" s="29"/>
    </row>
    <row r="246" spans="1:9" s="20" customFormat="1" ht="12.75" customHeight="1">
      <c r="A246" s="66">
        <f t="shared" si="97"/>
        <v>43670</v>
      </c>
      <c r="B246" s="66">
        <f>+'Barranca - Cartagena'!B360</f>
        <v>43676</v>
      </c>
      <c r="C246" s="30">
        <v>2.2425199999999998</v>
      </c>
      <c r="D246" s="7">
        <f t="shared" si="98"/>
        <v>0.42607879999999998</v>
      </c>
      <c r="E246" s="16">
        <f t="shared" si="94"/>
        <v>162</v>
      </c>
      <c r="F246" s="8" t="s">
        <v>9</v>
      </c>
      <c r="G246" s="17"/>
      <c r="H246" s="31"/>
      <c r="I246" s="29"/>
    </row>
    <row r="247" spans="1:9" s="20" customFormat="1" ht="12.75" customHeight="1">
      <c r="A247" s="66">
        <f t="shared" si="97"/>
        <v>43677</v>
      </c>
      <c r="B247" s="66">
        <f>+'Barranca - Cartagena'!B361</f>
        <v>43683</v>
      </c>
      <c r="C247" s="30">
        <v>2.2425199999999998</v>
      </c>
      <c r="D247" s="7">
        <f t="shared" si="98"/>
        <v>0.42607879999999998</v>
      </c>
      <c r="E247" s="16">
        <f t="shared" si="94"/>
        <v>162</v>
      </c>
      <c r="F247" s="8" t="s">
        <v>9</v>
      </c>
      <c r="G247" s="17"/>
      <c r="H247" s="31"/>
      <c r="I247" s="29"/>
    </row>
    <row r="248" spans="1:9" s="20" customFormat="1" ht="12.75" customHeight="1">
      <c r="A248" s="66">
        <f t="shared" si="97"/>
        <v>43684</v>
      </c>
      <c r="B248" s="66">
        <f>+'Barranca - Cartagena'!B362</f>
        <v>43690</v>
      </c>
      <c r="C248" s="30">
        <v>2.2425199999999998</v>
      </c>
      <c r="D248" s="7">
        <f t="shared" si="98"/>
        <v>0.42607879999999998</v>
      </c>
      <c r="E248" s="16">
        <f t="shared" si="94"/>
        <v>162</v>
      </c>
      <c r="F248" s="8" t="s">
        <v>9</v>
      </c>
      <c r="G248" s="17"/>
      <c r="H248" s="31"/>
      <c r="I248" s="29"/>
    </row>
    <row r="249" spans="1:9" s="20" customFormat="1" ht="12.75" customHeight="1">
      <c r="A249" s="66">
        <f t="shared" si="97"/>
        <v>43691</v>
      </c>
      <c r="B249" s="66">
        <f>+'Barranca - Cartagena'!B363</f>
        <v>43697</v>
      </c>
      <c r="C249" s="30">
        <v>2.2425199999999998</v>
      </c>
      <c r="D249" s="7">
        <f t="shared" si="98"/>
        <v>0.42607879999999998</v>
      </c>
      <c r="E249" s="16">
        <f t="shared" si="94"/>
        <v>162</v>
      </c>
      <c r="F249" s="8" t="s">
        <v>9</v>
      </c>
      <c r="G249" s="17"/>
      <c r="H249" s="31"/>
      <c r="I249" s="29"/>
    </row>
    <row r="250" spans="1:9" s="20" customFormat="1" ht="12.75" customHeight="1">
      <c r="A250" s="66">
        <f t="shared" si="97"/>
        <v>43698</v>
      </c>
      <c r="B250" s="66">
        <f>+'Barranca - Cartagena'!B364</f>
        <v>43704</v>
      </c>
      <c r="C250" s="30">
        <v>2.2425199999999998</v>
      </c>
      <c r="D250" s="7">
        <f t="shared" si="98"/>
        <v>0.42607879999999998</v>
      </c>
      <c r="E250" s="16">
        <f t="shared" si="94"/>
        <v>162</v>
      </c>
      <c r="F250" s="8" t="s">
        <v>9</v>
      </c>
      <c r="G250" s="17"/>
      <c r="H250" s="31"/>
      <c r="I250" s="29"/>
    </row>
    <row r="251" spans="1:9" s="20" customFormat="1" ht="12.75" customHeight="1">
      <c r="A251" s="66">
        <f t="shared" si="97"/>
        <v>43705</v>
      </c>
      <c r="B251" s="66">
        <f>+'Barranca - Cartagena'!B365</f>
        <v>43711</v>
      </c>
      <c r="C251" s="30">
        <v>2.2425199999999998</v>
      </c>
      <c r="D251" s="7">
        <f t="shared" si="98"/>
        <v>0.42607879999999998</v>
      </c>
      <c r="E251" s="16">
        <f t="shared" si="94"/>
        <v>162</v>
      </c>
      <c r="F251" s="8" t="s">
        <v>9</v>
      </c>
      <c r="G251" s="17"/>
      <c r="H251" s="31"/>
      <c r="I251" s="29"/>
    </row>
    <row r="252" spans="1:9" s="20" customFormat="1" ht="12.75" customHeight="1">
      <c r="A252" s="66">
        <f>+B251+1</f>
        <v>43712</v>
      </c>
      <c r="B252" s="66">
        <f>+'Barranca - Cartagena'!B366</f>
        <v>43718</v>
      </c>
      <c r="C252" s="30">
        <v>2.2425199999999998</v>
      </c>
      <c r="D252" s="7">
        <f t="shared" ref="D252:D258" si="99">+IF(C252="N/A","",C252*19%)</f>
        <v>0.42607879999999998</v>
      </c>
      <c r="E252" s="16">
        <f t="shared" si="94"/>
        <v>162</v>
      </c>
      <c r="F252" s="8" t="s">
        <v>9</v>
      </c>
      <c r="G252" s="17"/>
      <c r="H252" s="31"/>
      <c r="I252" s="29"/>
    </row>
    <row r="253" spans="1:9" s="20" customFormat="1" ht="12.75" customHeight="1">
      <c r="A253" s="66">
        <f>+B252+1</f>
        <v>43719</v>
      </c>
      <c r="B253" s="66">
        <f>+'Barranca - Cartagena'!B367</f>
        <v>43725</v>
      </c>
      <c r="C253" s="30">
        <v>2.2425199999999998</v>
      </c>
      <c r="D253" s="7">
        <f t="shared" si="99"/>
        <v>0.42607879999999998</v>
      </c>
      <c r="E253" s="16">
        <f t="shared" si="94"/>
        <v>162</v>
      </c>
      <c r="F253" s="8" t="s">
        <v>9</v>
      </c>
      <c r="G253" s="17"/>
      <c r="H253" s="31"/>
      <c r="I253" s="29"/>
    </row>
    <row r="254" spans="1:9" s="20" customFormat="1" ht="12.75" customHeight="1">
      <c r="A254" s="66">
        <v>43730</v>
      </c>
      <c r="B254" s="66">
        <v>43732</v>
      </c>
      <c r="C254" s="30">
        <v>1.9337599999999999</v>
      </c>
      <c r="D254" s="7">
        <f t="shared" si="99"/>
        <v>0.36741439999999997</v>
      </c>
      <c r="E254" s="16">
        <f>+E252</f>
        <v>162</v>
      </c>
      <c r="F254" s="8" t="s">
        <v>9</v>
      </c>
      <c r="G254" s="17"/>
      <c r="H254" s="31"/>
      <c r="I254" s="29"/>
    </row>
    <row r="255" spans="1:9" s="20" customFormat="1" ht="12.75" customHeight="1">
      <c r="A255" s="66">
        <f t="shared" ref="A255:A261" si="100">+B254+1</f>
        <v>43733</v>
      </c>
      <c r="B255" s="66">
        <f>+'Barranca - Cartagena'!B369</f>
        <v>43739</v>
      </c>
      <c r="C255" s="30">
        <v>1.9337599999999999</v>
      </c>
      <c r="D255" s="7">
        <f t="shared" si="99"/>
        <v>0.36741439999999997</v>
      </c>
      <c r="E255" s="16">
        <f>+E253</f>
        <v>162</v>
      </c>
      <c r="F255" s="8" t="s">
        <v>9</v>
      </c>
      <c r="G255" s="17"/>
      <c r="H255" s="31"/>
      <c r="I255" s="29"/>
    </row>
    <row r="256" spans="1:9" s="20" customFormat="1" ht="12.75" customHeight="1">
      <c r="A256" s="66">
        <f t="shared" si="100"/>
        <v>43740</v>
      </c>
      <c r="B256" s="66">
        <f>+'Barranca - Cartagena'!B370</f>
        <v>43746</v>
      </c>
      <c r="C256" s="30">
        <v>1.93343</v>
      </c>
      <c r="D256" s="7">
        <f t="shared" si="99"/>
        <v>0.3673517</v>
      </c>
      <c r="E256" s="16">
        <f t="shared" si="94"/>
        <v>162</v>
      </c>
      <c r="F256" s="8" t="s">
        <v>9</v>
      </c>
      <c r="G256" s="17"/>
      <c r="H256" s="31"/>
      <c r="I256" s="29"/>
    </row>
    <row r="257" spans="1:9" s="20" customFormat="1" ht="12.75" customHeight="1">
      <c r="A257" s="66">
        <f t="shared" si="100"/>
        <v>43747</v>
      </c>
      <c r="B257" s="66">
        <f>+'Barranca - Cartagena'!B371</f>
        <v>43753</v>
      </c>
      <c r="C257" s="30">
        <v>1.93343</v>
      </c>
      <c r="D257" s="7">
        <f t="shared" si="99"/>
        <v>0.3673517</v>
      </c>
      <c r="E257" s="16">
        <f t="shared" si="94"/>
        <v>162</v>
      </c>
      <c r="F257" s="8" t="s">
        <v>9</v>
      </c>
      <c r="G257" s="17"/>
      <c r="H257" s="31"/>
      <c r="I257" s="29"/>
    </row>
    <row r="258" spans="1:9" s="20" customFormat="1" ht="12.75" customHeight="1">
      <c r="A258" s="66">
        <f t="shared" si="100"/>
        <v>43754</v>
      </c>
      <c r="B258" s="66">
        <f>+'Barranca - Cartagena'!B372</f>
        <v>43760</v>
      </c>
      <c r="C258" s="30">
        <v>1.93343</v>
      </c>
      <c r="D258" s="7">
        <f t="shared" si="99"/>
        <v>0.3673517</v>
      </c>
      <c r="E258" s="16">
        <f t="shared" si="94"/>
        <v>162</v>
      </c>
      <c r="F258" s="8" t="s">
        <v>9</v>
      </c>
      <c r="G258" s="17"/>
      <c r="H258" s="31"/>
      <c r="I258" s="29"/>
    </row>
    <row r="259" spans="1:9" s="20" customFormat="1" ht="12.75" customHeight="1">
      <c r="A259" s="66">
        <f t="shared" si="100"/>
        <v>43761</v>
      </c>
      <c r="B259" s="66">
        <f>+'Barranca - Cartagena'!B373</f>
        <v>43767</v>
      </c>
      <c r="C259" s="30">
        <v>1.93343</v>
      </c>
      <c r="D259" s="7">
        <f t="shared" ref="D259:D265" si="101">+IF(C259="N/A","",C259*19%)</f>
        <v>0.3673517</v>
      </c>
      <c r="E259" s="16">
        <f t="shared" si="94"/>
        <v>162</v>
      </c>
      <c r="F259" s="8" t="s">
        <v>9</v>
      </c>
      <c r="G259" s="17"/>
      <c r="H259" s="31"/>
      <c r="I259" s="29"/>
    </row>
    <row r="260" spans="1:9" s="20" customFormat="1" ht="12.75" customHeight="1">
      <c r="A260" s="66">
        <f t="shared" si="100"/>
        <v>43768</v>
      </c>
      <c r="B260" s="66">
        <f>+'Barranca - Cartagena'!B374</f>
        <v>43774</v>
      </c>
      <c r="C260" s="30">
        <v>1.93343</v>
      </c>
      <c r="D260" s="7">
        <f t="shared" si="101"/>
        <v>0.3673517</v>
      </c>
      <c r="E260" s="16">
        <f t="shared" si="94"/>
        <v>162</v>
      </c>
      <c r="F260" s="8" t="s">
        <v>9</v>
      </c>
      <c r="G260" s="17"/>
      <c r="H260" s="31"/>
      <c r="I260" s="29"/>
    </row>
    <row r="261" spans="1:9" s="20" customFormat="1" ht="12.75" customHeight="1">
      <c r="A261" s="66">
        <f t="shared" si="100"/>
        <v>43775</v>
      </c>
      <c r="B261" s="66">
        <f>+'Barranca - Cartagena'!B375</f>
        <v>43781</v>
      </c>
      <c r="C261" s="30">
        <v>1.93343</v>
      </c>
      <c r="D261" s="7">
        <f t="shared" si="101"/>
        <v>0.3673517</v>
      </c>
      <c r="E261" s="16">
        <f t="shared" si="94"/>
        <v>162</v>
      </c>
      <c r="F261" s="8" t="s">
        <v>9</v>
      </c>
      <c r="G261" s="17"/>
      <c r="H261" s="31"/>
      <c r="I261" s="29"/>
    </row>
    <row r="262" spans="1:9" s="20" customFormat="1" ht="12.75" customHeight="1">
      <c r="A262" s="66">
        <f t="shared" ref="A262:A268" si="102">+B261+1</f>
        <v>43782</v>
      </c>
      <c r="B262" s="66">
        <f>+'Barranca - Cartagena'!B376</f>
        <v>43788</v>
      </c>
      <c r="C262" s="30">
        <v>1.93343</v>
      </c>
      <c r="D262" s="7">
        <f t="shared" si="101"/>
        <v>0.3673517</v>
      </c>
      <c r="E262" s="16">
        <f t="shared" si="94"/>
        <v>162</v>
      </c>
      <c r="F262" s="8" t="s">
        <v>9</v>
      </c>
      <c r="G262" s="17"/>
      <c r="H262" s="31"/>
      <c r="I262" s="29"/>
    </row>
    <row r="263" spans="1:9" s="20" customFormat="1" ht="12.75" customHeight="1">
      <c r="A263" s="66">
        <f t="shared" si="102"/>
        <v>43789</v>
      </c>
      <c r="B263" s="66">
        <f>+'Barranca - Cartagena'!B377</f>
        <v>43795</v>
      </c>
      <c r="C263" s="30">
        <v>1.93343</v>
      </c>
      <c r="D263" s="7">
        <f t="shared" si="101"/>
        <v>0.3673517</v>
      </c>
      <c r="E263" s="16">
        <f t="shared" si="94"/>
        <v>162</v>
      </c>
      <c r="F263" s="8" t="s">
        <v>9</v>
      </c>
      <c r="G263" s="17"/>
      <c r="H263" s="31"/>
      <c r="I263" s="29"/>
    </row>
    <row r="264" spans="1:9" s="20" customFormat="1" ht="12.75" customHeight="1">
      <c r="A264" s="66">
        <f t="shared" si="102"/>
        <v>43796</v>
      </c>
      <c r="B264" s="66">
        <f>+'Barranca - Cartagena'!B378</f>
        <v>43802</v>
      </c>
      <c r="C264" s="30">
        <v>1.93343</v>
      </c>
      <c r="D264" s="7">
        <f t="shared" si="101"/>
        <v>0.3673517</v>
      </c>
      <c r="E264" s="16">
        <f t="shared" si="94"/>
        <v>162</v>
      </c>
      <c r="F264" s="8" t="s">
        <v>9</v>
      </c>
      <c r="G264" s="17"/>
      <c r="H264" s="31"/>
      <c r="I264" s="29"/>
    </row>
    <row r="265" spans="1:9" s="20" customFormat="1" ht="12.75" customHeight="1">
      <c r="A265" s="66">
        <f t="shared" si="102"/>
        <v>43803</v>
      </c>
      <c r="B265" s="66">
        <f>+'Barranca - Cartagena'!B379</f>
        <v>43809</v>
      </c>
      <c r="C265" s="30">
        <v>1.93343</v>
      </c>
      <c r="D265" s="7">
        <f t="shared" si="101"/>
        <v>0.3673517</v>
      </c>
      <c r="E265" s="16">
        <f t="shared" si="94"/>
        <v>162</v>
      </c>
      <c r="F265" s="8" t="s">
        <v>9</v>
      </c>
      <c r="G265" s="17"/>
      <c r="H265" s="31"/>
      <c r="I265" s="29"/>
    </row>
    <row r="266" spans="1:9" s="20" customFormat="1" ht="12.75" customHeight="1">
      <c r="A266" s="66">
        <f t="shared" si="102"/>
        <v>43810</v>
      </c>
      <c r="B266" s="66">
        <f>+'Barranca - Cartagena'!B380</f>
        <v>43816</v>
      </c>
      <c r="C266" s="30">
        <v>1.93343</v>
      </c>
      <c r="D266" s="7">
        <f t="shared" ref="D266:D271" si="103">+IF(C266="N/A","",C266*19%)</f>
        <v>0.3673517</v>
      </c>
      <c r="E266" s="16">
        <f t="shared" si="94"/>
        <v>162</v>
      </c>
      <c r="F266" s="8" t="s">
        <v>9</v>
      </c>
      <c r="G266" s="17"/>
      <c r="H266" s="31"/>
      <c r="I266" s="29"/>
    </row>
    <row r="267" spans="1:9" s="20" customFormat="1" ht="12.75" customHeight="1">
      <c r="A267" s="66">
        <f t="shared" si="102"/>
        <v>43817</v>
      </c>
      <c r="B267" s="66">
        <f>+'Barranca - Cartagena'!B381</f>
        <v>43823</v>
      </c>
      <c r="C267" s="30">
        <v>1.93343</v>
      </c>
      <c r="D267" s="7">
        <f t="shared" si="103"/>
        <v>0.3673517</v>
      </c>
      <c r="E267" s="16">
        <f t="shared" si="94"/>
        <v>162</v>
      </c>
      <c r="F267" s="8" t="s">
        <v>9</v>
      </c>
      <c r="G267" s="17"/>
      <c r="H267" s="31"/>
      <c r="I267" s="29"/>
    </row>
    <row r="268" spans="1:9" s="20" customFormat="1" ht="12.75" customHeight="1">
      <c r="A268" s="66">
        <f t="shared" si="102"/>
        <v>43824</v>
      </c>
      <c r="B268" s="66">
        <f>+'Barranca - Cartagena'!B382</f>
        <v>43830</v>
      </c>
      <c r="C268" s="30">
        <v>1.9341699999999999</v>
      </c>
      <c r="D268" s="7">
        <f t="shared" si="103"/>
        <v>0.36749229999999999</v>
      </c>
      <c r="E268" s="16">
        <f t="shared" si="94"/>
        <v>162</v>
      </c>
      <c r="F268" s="8" t="s">
        <v>9</v>
      </c>
      <c r="G268" s="17"/>
      <c r="H268" s="31"/>
      <c r="I268" s="29"/>
    </row>
    <row r="269" spans="1:9" s="20" customFormat="1" ht="12.75" customHeight="1">
      <c r="A269" s="66">
        <f>+B268+1</f>
        <v>43831</v>
      </c>
      <c r="B269" s="66">
        <f>+'Barranca - Cartagena'!B383</f>
        <v>43837</v>
      </c>
      <c r="C269" s="30">
        <v>1.9341699999999999</v>
      </c>
      <c r="D269" s="7">
        <f t="shared" si="103"/>
        <v>0.36749229999999999</v>
      </c>
      <c r="E269" s="16">
        <f t="shared" si="94"/>
        <v>162</v>
      </c>
      <c r="F269" s="8" t="s">
        <v>9</v>
      </c>
      <c r="G269" s="17"/>
      <c r="H269" s="31"/>
      <c r="I269" s="29"/>
    </row>
    <row r="270" spans="1:9" s="20" customFormat="1" ht="12.75" customHeight="1">
      <c r="A270" s="66">
        <f>+B269+1</f>
        <v>43838</v>
      </c>
      <c r="B270" s="66">
        <f>+'Barranca - Cartagena'!B384</f>
        <v>43844</v>
      </c>
      <c r="C270" s="30">
        <v>1.9341699999999999</v>
      </c>
      <c r="D270" s="7">
        <f t="shared" si="103"/>
        <v>0.36749229999999999</v>
      </c>
      <c r="E270" s="16">
        <f t="shared" si="94"/>
        <v>162</v>
      </c>
      <c r="F270" s="8" t="s">
        <v>9</v>
      </c>
      <c r="G270" s="17"/>
      <c r="H270" s="31"/>
      <c r="I270" s="29"/>
    </row>
    <row r="271" spans="1:9" s="20" customFormat="1" ht="12.75" customHeight="1">
      <c r="A271" s="66">
        <f>+B270+1</f>
        <v>43845</v>
      </c>
      <c r="B271" s="66">
        <f>+A271</f>
        <v>43845</v>
      </c>
      <c r="C271" s="30">
        <v>1.9341699999999999</v>
      </c>
      <c r="D271" s="7">
        <f t="shared" si="103"/>
        <v>0.36749229999999999</v>
      </c>
      <c r="E271" s="16">
        <f t="shared" si="94"/>
        <v>162</v>
      </c>
      <c r="F271" s="8" t="s">
        <v>9</v>
      </c>
      <c r="G271" s="17"/>
      <c r="H271" s="31"/>
      <c r="I271" s="29"/>
    </row>
    <row r="272" spans="1:9" s="20" customFormat="1" ht="11.25" customHeight="1">
      <c r="A272" s="66">
        <f>+A271+1</f>
        <v>43846</v>
      </c>
      <c r="B272" s="66">
        <f>+A272+5</f>
        <v>43851</v>
      </c>
      <c r="C272" s="30">
        <v>2.17869</v>
      </c>
      <c r="D272" s="7">
        <f t="shared" ref="D272:D278" si="104">+IF(C272="N/A","",C272*19%)</f>
        <v>0.41395110000000002</v>
      </c>
      <c r="E272" s="16">
        <f t="shared" si="94"/>
        <v>162</v>
      </c>
      <c r="F272" s="8" t="s">
        <v>9</v>
      </c>
      <c r="G272" s="17"/>
      <c r="H272" s="31"/>
      <c r="I272" s="29"/>
    </row>
    <row r="273" spans="1:10" s="20" customFormat="1" ht="12.25" customHeight="1">
      <c r="A273" s="66">
        <f>+B272+1</f>
        <v>43852</v>
      </c>
      <c r="B273" s="66">
        <f>+A273+6</f>
        <v>43858</v>
      </c>
      <c r="C273" s="30">
        <v>2.07666</v>
      </c>
      <c r="D273" s="7">
        <f t="shared" si="104"/>
        <v>0.39456540000000001</v>
      </c>
      <c r="E273" s="16">
        <f t="shared" si="94"/>
        <v>162</v>
      </c>
      <c r="F273" s="8" t="s">
        <v>9</v>
      </c>
      <c r="G273" s="17"/>
      <c r="H273" s="31"/>
      <c r="I273" s="29"/>
    </row>
    <row r="274" spans="1:10" s="20" customFormat="1" ht="12.25" customHeight="1">
      <c r="A274" s="66">
        <f>+'Barranca - Cartagena'!A387</f>
        <v>43859</v>
      </c>
      <c r="B274" s="66">
        <f>+'Barranca - Cartagena'!B387</f>
        <v>43861</v>
      </c>
      <c r="C274" s="30">
        <v>2.07666</v>
      </c>
      <c r="D274" s="7">
        <f t="shared" si="104"/>
        <v>0.39456540000000001</v>
      </c>
      <c r="E274" s="16">
        <f t="shared" si="94"/>
        <v>162</v>
      </c>
      <c r="F274" s="8" t="s">
        <v>9</v>
      </c>
      <c r="G274" s="17"/>
      <c r="H274" s="31"/>
      <c r="I274" s="29"/>
    </row>
    <row r="275" spans="1:10" s="20" customFormat="1" ht="12.25" customHeight="1">
      <c r="A275" s="66">
        <f>+'Barranca - Cartagena'!A388</f>
        <v>43862</v>
      </c>
      <c r="B275" s="66">
        <f>+'Barranca - Cartagena'!B388</f>
        <v>43865</v>
      </c>
      <c r="C275" s="30">
        <v>2.07666</v>
      </c>
      <c r="D275" s="7">
        <f t="shared" si="104"/>
        <v>0.39456540000000001</v>
      </c>
      <c r="E275" s="38">
        <f>+'Barranca - Cartagena'!E388</f>
        <v>170</v>
      </c>
      <c r="F275" s="8" t="s">
        <v>9</v>
      </c>
      <c r="G275" s="17"/>
      <c r="H275" s="60" t="str">
        <f>+'Barranca - Cartagena'!H388</f>
        <v>Resolución 000009 DIAN de fecha 31 de enero de 2020</v>
      </c>
      <c r="I275" s="34"/>
      <c r="J275" s="1"/>
    </row>
    <row r="276" spans="1:10" s="20" customFormat="1" ht="12.25" customHeight="1">
      <c r="A276" s="66">
        <f t="shared" ref="A276:A282" si="105">+B275+1</f>
        <v>43866</v>
      </c>
      <c r="B276" s="66">
        <v>43872</v>
      </c>
      <c r="C276" s="30">
        <v>2.07666</v>
      </c>
      <c r="D276" s="7">
        <f t="shared" si="104"/>
        <v>0.39456540000000001</v>
      </c>
      <c r="E276" s="38">
        <f t="shared" ref="E276:E281" si="106">+E275</f>
        <v>170</v>
      </c>
      <c r="F276" s="8" t="s">
        <v>9</v>
      </c>
      <c r="G276" s="17"/>
      <c r="H276" s="60"/>
      <c r="I276" s="34"/>
      <c r="J276" s="1"/>
    </row>
    <row r="277" spans="1:10" s="20" customFormat="1" ht="12.25" customHeight="1">
      <c r="A277" s="66">
        <f t="shared" si="105"/>
        <v>43873</v>
      </c>
      <c r="B277" s="66">
        <v>43879</v>
      </c>
      <c r="C277" s="30">
        <v>2.07666</v>
      </c>
      <c r="D277" s="7">
        <f t="shared" si="104"/>
        <v>0.39456540000000001</v>
      </c>
      <c r="E277" s="38">
        <f t="shared" si="106"/>
        <v>170</v>
      </c>
      <c r="F277" s="8" t="s">
        <v>9</v>
      </c>
      <c r="G277" s="17"/>
      <c r="H277" s="60"/>
      <c r="I277" s="34"/>
      <c r="J277" s="1"/>
    </row>
    <row r="278" spans="1:10" s="20" customFormat="1" ht="12.25" customHeight="1">
      <c r="A278" s="66">
        <f t="shared" si="105"/>
        <v>43880</v>
      </c>
      <c r="B278" s="66">
        <v>43886</v>
      </c>
      <c r="C278" s="30">
        <v>2.07666</v>
      </c>
      <c r="D278" s="7">
        <f t="shared" si="104"/>
        <v>0.39456540000000001</v>
      </c>
      <c r="E278" s="38">
        <f t="shared" si="106"/>
        <v>170</v>
      </c>
      <c r="F278" s="8" t="s">
        <v>9</v>
      </c>
      <c r="G278" s="17"/>
      <c r="H278" s="60"/>
      <c r="I278" s="34"/>
      <c r="J278" s="1"/>
    </row>
    <row r="279" spans="1:10" s="20" customFormat="1" ht="12.25" customHeight="1">
      <c r="A279" s="66">
        <f t="shared" si="105"/>
        <v>43887</v>
      </c>
      <c r="B279" s="66">
        <v>43893</v>
      </c>
      <c r="C279" s="30">
        <v>2.07666</v>
      </c>
      <c r="D279" s="7">
        <f t="shared" ref="D279:D285" si="107">+IF(C279="N/A","",C279*19%)</f>
        <v>0.39456540000000001</v>
      </c>
      <c r="E279" s="38">
        <f t="shared" si="106"/>
        <v>170</v>
      </c>
      <c r="F279" s="8" t="s">
        <v>9</v>
      </c>
      <c r="G279" s="17"/>
      <c r="H279" s="60"/>
      <c r="I279" s="34"/>
      <c r="J279" s="1"/>
    </row>
    <row r="280" spans="1:10" s="20" customFormat="1" ht="12.25" customHeight="1">
      <c r="A280" s="66">
        <f t="shared" si="105"/>
        <v>43894</v>
      </c>
      <c r="B280" s="66">
        <v>43900</v>
      </c>
      <c r="C280" s="30">
        <v>1.68605</v>
      </c>
      <c r="D280" s="7">
        <f t="shared" si="107"/>
        <v>0.32034950000000001</v>
      </c>
      <c r="E280" s="38">
        <f t="shared" si="106"/>
        <v>170</v>
      </c>
      <c r="F280" s="8" t="s">
        <v>9</v>
      </c>
      <c r="G280" s="17"/>
      <c r="H280" s="60"/>
      <c r="I280" s="34"/>
      <c r="J280" s="1"/>
    </row>
    <row r="281" spans="1:10" s="20" customFormat="1" ht="12.25" customHeight="1">
      <c r="A281" s="66">
        <f t="shared" si="105"/>
        <v>43901</v>
      </c>
      <c r="B281" s="66">
        <v>43907</v>
      </c>
      <c r="C281" s="30">
        <v>1.68605</v>
      </c>
      <c r="D281" s="7">
        <f t="shared" si="107"/>
        <v>0.32034950000000001</v>
      </c>
      <c r="E281" s="38">
        <f t="shared" si="106"/>
        <v>170</v>
      </c>
      <c r="F281" s="8" t="s">
        <v>9</v>
      </c>
      <c r="G281" s="17"/>
      <c r="H281" s="60"/>
      <c r="I281" s="34"/>
      <c r="J281" s="1"/>
    </row>
    <row r="282" spans="1:10" s="20" customFormat="1" ht="12.25" customHeight="1">
      <c r="A282" s="66">
        <f t="shared" si="105"/>
        <v>43908</v>
      </c>
      <c r="B282" s="66">
        <v>43914</v>
      </c>
      <c r="C282" s="30">
        <v>1.68998</v>
      </c>
      <c r="D282" s="7">
        <f t="shared" si="107"/>
        <v>0.3210962</v>
      </c>
      <c r="E282" s="38">
        <f t="shared" ref="E282:E287" si="108">+E281</f>
        <v>170</v>
      </c>
      <c r="F282" s="8" t="s">
        <v>9</v>
      </c>
      <c r="G282" s="17"/>
      <c r="H282" s="60"/>
      <c r="I282" s="34"/>
      <c r="J282" s="1"/>
    </row>
    <row r="283" spans="1:10" s="20" customFormat="1" ht="12.25" customHeight="1">
      <c r="A283" s="66">
        <f t="shared" ref="A283:A289" si="109">+B282+1</f>
        <v>43915</v>
      </c>
      <c r="B283" s="66">
        <v>43921</v>
      </c>
      <c r="C283" s="30">
        <v>1.69011</v>
      </c>
      <c r="D283" s="7">
        <f t="shared" si="107"/>
        <v>0.32112089999999999</v>
      </c>
      <c r="E283" s="38">
        <f t="shared" si="108"/>
        <v>170</v>
      </c>
      <c r="F283" s="8" t="s">
        <v>9</v>
      </c>
      <c r="G283" s="17"/>
      <c r="H283" s="60"/>
      <c r="I283" s="34"/>
      <c r="J283" s="1"/>
    </row>
    <row r="284" spans="1:10" s="20" customFormat="1" ht="12.25" customHeight="1">
      <c r="A284" s="66">
        <f t="shared" si="109"/>
        <v>43922</v>
      </c>
      <c r="B284" s="66">
        <f t="shared" ref="B284:B290" si="110">+A284+6</f>
        <v>43928</v>
      </c>
      <c r="C284" s="30">
        <v>1.69011</v>
      </c>
      <c r="D284" s="7">
        <f t="shared" si="107"/>
        <v>0.32112089999999999</v>
      </c>
      <c r="E284" s="38">
        <f t="shared" si="108"/>
        <v>170</v>
      </c>
      <c r="F284" s="8" t="s">
        <v>9</v>
      </c>
      <c r="G284" s="17"/>
      <c r="H284" s="60"/>
      <c r="I284" s="34"/>
      <c r="J284" s="1"/>
    </row>
    <row r="285" spans="1:10" s="20" customFormat="1" ht="12.25" customHeight="1">
      <c r="A285" s="66">
        <f t="shared" si="109"/>
        <v>43929</v>
      </c>
      <c r="B285" s="66">
        <f t="shared" si="110"/>
        <v>43935</v>
      </c>
      <c r="C285" s="30">
        <v>1.69011</v>
      </c>
      <c r="D285" s="7">
        <f t="shared" si="107"/>
        <v>0.32112089999999999</v>
      </c>
      <c r="E285" s="38">
        <f t="shared" si="108"/>
        <v>170</v>
      </c>
      <c r="F285" s="8" t="s">
        <v>9</v>
      </c>
      <c r="G285" s="17"/>
      <c r="H285" s="60"/>
      <c r="I285" s="34"/>
      <c r="J285" s="1"/>
    </row>
    <row r="286" spans="1:10" s="20" customFormat="1" ht="12.25" customHeight="1">
      <c r="A286" s="66">
        <f t="shared" si="109"/>
        <v>43936</v>
      </c>
      <c r="B286" s="66">
        <f t="shared" si="110"/>
        <v>43942</v>
      </c>
      <c r="C286" s="30">
        <v>1.6902999999999999</v>
      </c>
      <c r="D286" s="7">
        <f t="shared" ref="D286:D291" si="111">+IF(C286="N/A","",C286*5%)</f>
        <v>8.4515000000000007E-2</v>
      </c>
      <c r="E286" s="38">
        <f t="shared" si="108"/>
        <v>170</v>
      </c>
      <c r="F286" s="8" t="s">
        <v>9</v>
      </c>
      <c r="G286" s="17"/>
      <c r="H286" s="60" t="s">
        <v>34</v>
      </c>
      <c r="I286" s="34"/>
      <c r="J286" s="1"/>
    </row>
    <row r="287" spans="1:10" s="20" customFormat="1" ht="12.25" customHeight="1">
      <c r="A287" s="66">
        <f t="shared" si="109"/>
        <v>43943</v>
      </c>
      <c r="B287" s="66">
        <f t="shared" si="110"/>
        <v>43949</v>
      </c>
      <c r="C287" s="30">
        <v>1.6918299999999999</v>
      </c>
      <c r="D287" s="7">
        <f t="shared" si="111"/>
        <v>8.45915E-2</v>
      </c>
      <c r="E287" s="38">
        <f t="shared" si="108"/>
        <v>170</v>
      </c>
      <c r="F287" s="8" t="s">
        <v>9</v>
      </c>
      <c r="G287" s="17"/>
      <c r="H287" s="31"/>
      <c r="I287" s="29"/>
    </row>
    <row r="288" spans="1:10" s="20" customFormat="1" ht="12.25" customHeight="1">
      <c r="A288" s="66">
        <f t="shared" si="109"/>
        <v>43950</v>
      </c>
      <c r="B288" s="66">
        <f t="shared" si="110"/>
        <v>43956</v>
      </c>
      <c r="C288" s="30">
        <v>1.6919599999999999</v>
      </c>
      <c r="D288" s="7">
        <f t="shared" si="111"/>
        <v>8.4598000000000007E-2</v>
      </c>
      <c r="E288" s="38">
        <f t="shared" ref="E288:E293" si="112">+E287</f>
        <v>170</v>
      </c>
      <c r="F288" s="8" t="s">
        <v>9</v>
      </c>
      <c r="G288" s="17"/>
      <c r="H288" s="35"/>
      <c r="I288" s="29"/>
    </row>
    <row r="289" spans="1:9" s="20" customFormat="1" ht="12.25" customHeight="1">
      <c r="A289" s="66">
        <f t="shared" si="109"/>
        <v>43957</v>
      </c>
      <c r="B289" s="66">
        <f t="shared" si="110"/>
        <v>43963</v>
      </c>
      <c r="C289" s="30">
        <v>1.6921999999999999</v>
      </c>
      <c r="D289" s="7">
        <f t="shared" si="111"/>
        <v>8.4610000000000005E-2</v>
      </c>
      <c r="E289" s="38">
        <f t="shared" si="112"/>
        <v>170</v>
      </c>
      <c r="F289" s="8" t="s">
        <v>9</v>
      </c>
      <c r="G289" s="17"/>
      <c r="H289" s="35"/>
      <c r="I289" s="29"/>
    </row>
    <row r="290" spans="1:9" s="20" customFormat="1" ht="12.25" customHeight="1">
      <c r="A290" s="66">
        <f t="shared" ref="A290:A296" si="113">+B289+1</f>
        <v>43964</v>
      </c>
      <c r="B290" s="66">
        <f t="shared" si="110"/>
        <v>43970</v>
      </c>
      <c r="C290" s="30">
        <v>1.69232</v>
      </c>
      <c r="D290" s="7">
        <f t="shared" si="111"/>
        <v>8.4616000000000011E-2</v>
      </c>
      <c r="E290" s="38">
        <f t="shared" si="112"/>
        <v>170</v>
      </c>
      <c r="F290" s="8" t="s">
        <v>9</v>
      </c>
      <c r="G290" s="17"/>
      <c r="H290" s="35"/>
      <c r="I290" s="29"/>
    </row>
    <row r="291" spans="1:9" s="20" customFormat="1" ht="12.25" customHeight="1">
      <c r="A291" s="66">
        <f t="shared" si="113"/>
        <v>43971</v>
      </c>
      <c r="B291" s="66">
        <f t="shared" ref="B291:B296" si="114">+A291+6</f>
        <v>43977</v>
      </c>
      <c r="C291" s="30">
        <v>1.7734000000000001</v>
      </c>
      <c r="D291" s="7">
        <f t="shared" si="111"/>
        <v>8.8670000000000013E-2</v>
      </c>
      <c r="E291" s="38">
        <f t="shared" si="112"/>
        <v>170</v>
      </c>
      <c r="F291" s="8" t="s">
        <v>9</v>
      </c>
      <c r="G291" s="17"/>
      <c r="H291" s="35"/>
      <c r="I291" s="29"/>
    </row>
    <row r="292" spans="1:9" s="20" customFormat="1" ht="12.25" customHeight="1">
      <c r="A292" s="66">
        <f t="shared" si="113"/>
        <v>43978</v>
      </c>
      <c r="B292" s="66">
        <f t="shared" si="114"/>
        <v>43984</v>
      </c>
      <c r="C292" s="30">
        <v>1.7786500000000001</v>
      </c>
      <c r="D292" s="7">
        <f t="shared" ref="D292:D297" si="115">+IF(C292="N/A","",C292*5%)</f>
        <v>8.8932500000000012E-2</v>
      </c>
      <c r="E292" s="38">
        <f t="shared" si="112"/>
        <v>170</v>
      </c>
      <c r="F292" s="8" t="s">
        <v>9</v>
      </c>
      <c r="G292" s="17"/>
      <c r="H292" s="35"/>
      <c r="I292" s="29"/>
    </row>
    <row r="293" spans="1:9" s="20" customFormat="1" ht="12.25" customHeight="1">
      <c r="A293" s="66">
        <f t="shared" si="113"/>
        <v>43985</v>
      </c>
      <c r="B293" s="66">
        <f t="shared" si="114"/>
        <v>43991</v>
      </c>
      <c r="C293" s="30">
        <v>1.7795799999999999</v>
      </c>
      <c r="D293" s="7">
        <f t="shared" si="115"/>
        <v>8.8979000000000003E-2</v>
      </c>
      <c r="E293" s="38">
        <f t="shared" si="112"/>
        <v>170</v>
      </c>
      <c r="F293" s="8" t="s">
        <v>9</v>
      </c>
      <c r="G293" s="17"/>
      <c r="H293" s="35"/>
      <c r="I293" s="29"/>
    </row>
    <row r="294" spans="1:9" s="20" customFormat="1" ht="12.25" customHeight="1">
      <c r="A294" s="66">
        <f t="shared" si="113"/>
        <v>43992</v>
      </c>
      <c r="B294" s="66">
        <f t="shared" si="114"/>
        <v>43998</v>
      </c>
      <c r="C294" s="30">
        <v>1.7838799999999999</v>
      </c>
      <c r="D294" s="7">
        <f t="shared" si="115"/>
        <v>8.9193999999999996E-2</v>
      </c>
      <c r="E294" s="38">
        <f t="shared" ref="E294:E299" si="116">+E293</f>
        <v>170</v>
      </c>
      <c r="F294" s="8" t="s">
        <v>9</v>
      </c>
      <c r="G294" s="17"/>
      <c r="H294" s="35"/>
      <c r="I294" s="29"/>
    </row>
    <row r="295" spans="1:9" s="20" customFormat="1" ht="12.25" customHeight="1">
      <c r="A295" s="66">
        <f t="shared" si="113"/>
        <v>43999</v>
      </c>
      <c r="B295" s="66">
        <f t="shared" si="114"/>
        <v>44005</v>
      </c>
      <c r="C295" s="30">
        <v>1.7883800000000001</v>
      </c>
      <c r="D295" s="7">
        <f t="shared" si="115"/>
        <v>8.9419000000000012E-2</v>
      </c>
      <c r="E295" s="38">
        <f t="shared" si="116"/>
        <v>170</v>
      </c>
      <c r="F295" s="8" t="s">
        <v>9</v>
      </c>
      <c r="G295" s="17"/>
      <c r="H295" s="35"/>
      <c r="I295" s="29"/>
    </row>
    <row r="296" spans="1:9" s="20" customFormat="1" ht="12.25" customHeight="1">
      <c r="A296" s="66">
        <f t="shared" si="113"/>
        <v>44006</v>
      </c>
      <c r="B296" s="66">
        <f t="shared" si="114"/>
        <v>44012</v>
      </c>
      <c r="C296" s="30">
        <v>1.7926599999999999</v>
      </c>
      <c r="D296" s="7">
        <f t="shared" si="115"/>
        <v>8.9633000000000004E-2</v>
      </c>
      <c r="E296" s="38">
        <f t="shared" si="116"/>
        <v>170</v>
      </c>
      <c r="F296" s="8" t="s">
        <v>9</v>
      </c>
      <c r="G296" s="17"/>
      <c r="H296" s="35"/>
      <c r="I296" s="29"/>
    </row>
    <row r="297" spans="1:9" s="20" customFormat="1" ht="12.25" customHeight="1">
      <c r="A297" s="66">
        <f t="shared" ref="A297:A303" si="117">+B296+1</f>
        <v>44013</v>
      </c>
      <c r="B297" s="66">
        <f t="shared" ref="B297:B303" si="118">+A297+6</f>
        <v>44019</v>
      </c>
      <c r="C297" s="30">
        <v>1.7979000000000001</v>
      </c>
      <c r="D297" s="7">
        <f t="shared" si="115"/>
        <v>8.9895000000000003E-2</v>
      </c>
      <c r="E297" s="38">
        <f t="shared" si="116"/>
        <v>170</v>
      </c>
      <c r="F297" s="8" t="s">
        <v>9</v>
      </c>
      <c r="G297" s="17"/>
      <c r="H297" s="35"/>
      <c r="I297" s="29"/>
    </row>
    <row r="298" spans="1:9" s="20" customFormat="1" ht="12.25" customHeight="1">
      <c r="A298" s="66">
        <f t="shared" si="117"/>
        <v>44020</v>
      </c>
      <c r="B298" s="66">
        <f t="shared" si="118"/>
        <v>44026</v>
      </c>
      <c r="C298" s="30">
        <v>1.80217</v>
      </c>
      <c r="D298" s="7">
        <f t="shared" ref="D298:D304" si="119">+IF(C298="N/A","",C298*5%)</f>
        <v>9.0108500000000008E-2</v>
      </c>
      <c r="E298" s="38">
        <f t="shared" si="116"/>
        <v>170</v>
      </c>
      <c r="F298" s="8" t="s">
        <v>9</v>
      </c>
      <c r="G298" s="17"/>
      <c r="H298" s="35"/>
      <c r="I298" s="29"/>
    </row>
    <row r="299" spans="1:9" s="20" customFormat="1" ht="12.25" customHeight="1">
      <c r="A299" s="66">
        <f t="shared" si="117"/>
        <v>44027</v>
      </c>
      <c r="B299" s="66">
        <f t="shared" si="118"/>
        <v>44033</v>
      </c>
      <c r="C299" s="30">
        <v>1.8067</v>
      </c>
      <c r="D299" s="7">
        <f t="shared" si="119"/>
        <v>9.0334999999999999E-2</v>
      </c>
      <c r="E299" s="38">
        <f t="shared" si="116"/>
        <v>170</v>
      </c>
      <c r="F299" s="8" t="s">
        <v>9</v>
      </c>
      <c r="G299" s="17"/>
      <c r="H299" s="35"/>
      <c r="I299" s="29"/>
    </row>
    <row r="300" spans="1:9" s="20" customFormat="1" ht="12.25" customHeight="1">
      <c r="A300" s="66">
        <f t="shared" si="117"/>
        <v>44034</v>
      </c>
      <c r="B300" s="66">
        <f t="shared" si="118"/>
        <v>44040</v>
      </c>
      <c r="C300" s="30">
        <v>1.81097</v>
      </c>
      <c r="D300" s="7">
        <f t="shared" si="119"/>
        <v>9.0548500000000004E-2</v>
      </c>
      <c r="E300" s="38">
        <f t="shared" ref="E300:E305" si="120">+E299</f>
        <v>170</v>
      </c>
      <c r="F300" s="8" t="s">
        <v>9</v>
      </c>
      <c r="G300" s="17"/>
      <c r="H300" s="35"/>
      <c r="I300" s="29"/>
    </row>
    <row r="301" spans="1:9" s="20" customFormat="1" ht="12.25" customHeight="1">
      <c r="A301" s="66">
        <f t="shared" si="117"/>
        <v>44041</v>
      </c>
      <c r="B301" s="66">
        <f t="shared" si="118"/>
        <v>44047</v>
      </c>
      <c r="C301" s="30">
        <v>1.81525</v>
      </c>
      <c r="D301" s="7">
        <f t="shared" si="119"/>
        <v>9.076250000000001E-2</v>
      </c>
      <c r="E301" s="38">
        <f t="shared" si="120"/>
        <v>170</v>
      </c>
      <c r="F301" s="8" t="s">
        <v>9</v>
      </c>
      <c r="G301" s="17"/>
      <c r="H301" s="35"/>
      <c r="I301" s="29"/>
    </row>
    <row r="302" spans="1:9" s="20" customFormat="1" ht="12.25" customHeight="1">
      <c r="A302" s="66">
        <f t="shared" si="117"/>
        <v>44048</v>
      </c>
      <c r="B302" s="66">
        <f t="shared" si="118"/>
        <v>44054</v>
      </c>
      <c r="C302" s="30">
        <v>1.8195300000000001</v>
      </c>
      <c r="D302" s="7">
        <f t="shared" si="119"/>
        <v>9.0976500000000016E-2</v>
      </c>
      <c r="E302" s="38">
        <f t="shared" si="120"/>
        <v>170</v>
      </c>
      <c r="F302" s="8" t="s">
        <v>9</v>
      </c>
      <c r="G302" s="17"/>
      <c r="H302" s="35"/>
      <c r="I302" s="29"/>
    </row>
    <row r="303" spans="1:9" s="20" customFormat="1" ht="12.25" customHeight="1">
      <c r="A303" s="66">
        <f t="shared" si="117"/>
        <v>44055</v>
      </c>
      <c r="B303" s="66">
        <f t="shared" si="118"/>
        <v>44061</v>
      </c>
      <c r="C303" s="30">
        <v>1.8240099999999999</v>
      </c>
      <c r="D303" s="7">
        <f t="shared" si="119"/>
        <v>9.1200500000000004E-2</v>
      </c>
      <c r="E303" s="38">
        <f t="shared" si="120"/>
        <v>170</v>
      </c>
      <c r="F303" s="8" t="s">
        <v>9</v>
      </c>
      <c r="G303" s="17"/>
      <c r="H303" s="35"/>
      <c r="I303" s="29"/>
    </row>
    <row r="304" spans="1:9" s="20" customFormat="1" ht="12.25" customHeight="1">
      <c r="A304" s="66">
        <f t="shared" ref="A304:A310" si="121">+B303+1</f>
        <v>44062</v>
      </c>
      <c r="B304" s="66">
        <f t="shared" ref="B304:B310" si="122">+A304+6</f>
        <v>44068</v>
      </c>
      <c r="C304" s="30">
        <v>1.8283</v>
      </c>
      <c r="D304" s="7">
        <f t="shared" si="119"/>
        <v>9.141500000000001E-2</v>
      </c>
      <c r="E304" s="38">
        <f t="shared" si="120"/>
        <v>170</v>
      </c>
      <c r="F304" s="8" t="s">
        <v>9</v>
      </c>
      <c r="G304" s="17"/>
      <c r="H304" s="35"/>
      <c r="I304" s="29"/>
    </row>
    <row r="305" spans="1:9" s="20" customFormat="1" ht="12.25" customHeight="1">
      <c r="A305" s="66">
        <f t="shared" si="121"/>
        <v>44069</v>
      </c>
      <c r="B305" s="66">
        <f t="shared" si="122"/>
        <v>44075</v>
      </c>
      <c r="C305" s="30">
        <v>1.8325900000000002</v>
      </c>
      <c r="D305" s="7">
        <f t="shared" ref="D305:D311" si="123">+IF(C305="N/A","",C305*5%)</f>
        <v>9.1629500000000016E-2</v>
      </c>
      <c r="E305" s="38">
        <f t="shared" si="120"/>
        <v>170</v>
      </c>
      <c r="F305" s="8" t="s">
        <v>9</v>
      </c>
      <c r="G305" s="17"/>
      <c r="H305" s="35"/>
      <c r="I305" s="29"/>
    </row>
    <row r="306" spans="1:9" s="20" customFormat="1" ht="12.25" customHeight="1">
      <c r="A306" s="66">
        <f t="shared" si="121"/>
        <v>44076</v>
      </c>
      <c r="B306" s="66">
        <f t="shared" si="122"/>
        <v>44082</v>
      </c>
      <c r="C306" s="30">
        <v>1.8368800000000001</v>
      </c>
      <c r="D306" s="7">
        <f t="shared" si="123"/>
        <v>9.1844000000000009E-2</v>
      </c>
      <c r="E306" s="38">
        <f t="shared" ref="E306:E311" si="124">+E305</f>
        <v>170</v>
      </c>
      <c r="F306" s="8" t="s">
        <v>9</v>
      </c>
      <c r="G306" s="17"/>
      <c r="H306" s="35"/>
      <c r="I306" s="29"/>
    </row>
    <row r="307" spans="1:9" s="20" customFormat="1" ht="12.25" customHeight="1">
      <c r="A307" s="66">
        <f t="shared" si="121"/>
        <v>44083</v>
      </c>
      <c r="B307" s="66">
        <f t="shared" si="122"/>
        <v>44089</v>
      </c>
      <c r="C307" s="30">
        <v>1.8375600000000001</v>
      </c>
      <c r="D307" s="7">
        <f t="shared" si="123"/>
        <v>9.1878000000000015E-2</v>
      </c>
      <c r="E307" s="38">
        <f t="shared" si="124"/>
        <v>170</v>
      </c>
      <c r="F307" s="8" t="s">
        <v>9</v>
      </c>
      <c r="G307" s="17"/>
      <c r="H307" s="35"/>
      <c r="I307" s="29"/>
    </row>
    <row r="308" spans="1:9" s="20" customFormat="1" ht="12.25" customHeight="1">
      <c r="A308" s="66">
        <f t="shared" si="121"/>
        <v>44090</v>
      </c>
      <c r="B308" s="66">
        <f t="shared" si="122"/>
        <v>44096</v>
      </c>
      <c r="C308" s="30">
        <v>1.8322499999999999</v>
      </c>
      <c r="D308" s="7">
        <f t="shared" si="123"/>
        <v>9.1612499999999999E-2</v>
      </c>
      <c r="E308" s="38">
        <f t="shared" si="124"/>
        <v>170</v>
      </c>
      <c r="F308" s="8" t="s">
        <v>9</v>
      </c>
      <c r="G308" s="17"/>
      <c r="H308" s="35"/>
      <c r="I308" s="29"/>
    </row>
    <row r="309" spans="1:9" s="20" customFormat="1" ht="12.25" customHeight="1">
      <c r="A309" s="66">
        <f t="shared" si="121"/>
        <v>44097</v>
      </c>
      <c r="B309" s="66">
        <f t="shared" si="122"/>
        <v>44103</v>
      </c>
      <c r="C309" s="30">
        <v>1.8335399999999999</v>
      </c>
      <c r="D309" s="7">
        <f t="shared" si="123"/>
        <v>9.1677000000000008E-2</v>
      </c>
      <c r="E309" s="38">
        <f t="shared" si="124"/>
        <v>170</v>
      </c>
      <c r="F309" s="8" t="s">
        <v>9</v>
      </c>
      <c r="G309" s="17"/>
      <c r="H309" s="35"/>
      <c r="I309" s="29"/>
    </row>
    <row r="310" spans="1:9" s="20" customFormat="1" ht="12.25" customHeight="1">
      <c r="A310" s="66">
        <f t="shared" si="121"/>
        <v>44104</v>
      </c>
      <c r="B310" s="66">
        <f t="shared" si="122"/>
        <v>44110</v>
      </c>
      <c r="C310" s="30">
        <v>1.8338699999999999</v>
      </c>
      <c r="D310" s="7">
        <f t="shared" si="123"/>
        <v>9.1693499999999997E-2</v>
      </c>
      <c r="E310" s="38">
        <f t="shared" si="124"/>
        <v>170</v>
      </c>
      <c r="F310" s="8" t="s">
        <v>9</v>
      </c>
      <c r="G310" s="17"/>
      <c r="H310" s="35"/>
      <c r="I310" s="29"/>
    </row>
    <row r="311" spans="1:9" s="20" customFormat="1" ht="12.25" customHeight="1">
      <c r="A311" s="66">
        <f t="shared" ref="A311:A316" si="125">+B310+1</f>
        <v>44111</v>
      </c>
      <c r="B311" s="66">
        <f t="shared" ref="B311:B316" si="126">+A311+6</f>
        <v>44117</v>
      </c>
      <c r="C311" s="30">
        <v>1.85362</v>
      </c>
      <c r="D311" s="7">
        <f t="shared" si="123"/>
        <v>9.2681000000000013E-2</v>
      </c>
      <c r="E311" s="38">
        <f t="shared" si="124"/>
        <v>170</v>
      </c>
      <c r="F311" s="8" t="s">
        <v>9</v>
      </c>
      <c r="G311" s="17"/>
      <c r="H311" s="35"/>
      <c r="I311" s="29"/>
    </row>
    <row r="312" spans="1:9" s="20" customFormat="1" ht="12.25" customHeight="1">
      <c r="A312" s="66">
        <f t="shared" si="125"/>
        <v>44118</v>
      </c>
      <c r="B312" s="66">
        <f t="shared" si="126"/>
        <v>44124</v>
      </c>
      <c r="C312" s="30">
        <v>1.8520191802833657</v>
      </c>
      <c r="D312" s="7">
        <f t="shared" ref="D312:D318" si="127">+IF(C312="N/A","",C312*5%)</f>
        <v>9.2600959014168288E-2</v>
      </c>
      <c r="E312" s="38">
        <f t="shared" ref="E312:E317" si="128">+E311</f>
        <v>170</v>
      </c>
      <c r="F312" s="8" t="s">
        <v>9</v>
      </c>
      <c r="G312" s="17"/>
      <c r="H312" s="35"/>
      <c r="I312" s="29"/>
    </row>
    <row r="313" spans="1:9" s="20" customFormat="1" ht="12.25" customHeight="1">
      <c r="A313" s="66">
        <f t="shared" si="125"/>
        <v>44125</v>
      </c>
      <c r="B313" s="66">
        <f t="shared" si="126"/>
        <v>44131</v>
      </c>
      <c r="C313" s="30">
        <v>1.8532500000000001</v>
      </c>
      <c r="D313" s="7">
        <f t="shared" si="127"/>
        <v>9.2662500000000009E-2</v>
      </c>
      <c r="E313" s="38">
        <f t="shared" si="128"/>
        <v>170</v>
      </c>
      <c r="F313" s="8" t="s">
        <v>9</v>
      </c>
      <c r="G313" s="17"/>
      <c r="H313" s="35"/>
      <c r="I313" s="29"/>
    </row>
    <row r="314" spans="1:9" s="20" customFormat="1" ht="12.25" customHeight="1">
      <c r="A314" s="66">
        <f t="shared" si="125"/>
        <v>44132</v>
      </c>
      <c r="B314" s="66">
        <f t="shared" si="126"/>
        <v>44138</v>
      </c>
      <c r="C314" s="30">
        <v>1.8529556479736771</v>
      </c>
      <c r="D314" s="7">
        <f t="shared" si="127"/>
        <v>9.2647782398683862E-2</v>
      </c>
      <c r="E314" s="38">
        <f t="shared" si="128"/>
        <v>170</v>
      </c>
      <c r="F314" s="8" t="s">
        <v>9</v>
      </c>
      <c r="G314" s="17"/>
      <c r="H314" s="35"/>
      <c r="I314" s="29"/>
    </row>
    <row r="315" spans="1:9" s="20" customFormat="1" ht="12.25" customHeight="1">
      <c r="A315" s="66">
        <f t="shared" si="125"/>
        <v>44139</v>
      </c>
      <c r="B315" s="66">
        <f t="shared" si="126"/>
        <v>44145</v>
      </c>
      <c r="C315" s="30">
        <v>1.8599399999999999</v>
      </c>
      <c r="D315" s="7">
        <f t="shared" si="127"/>
        <v>9.2996999999999996E-2</v>
      </c>
      <c r="E315" s="38">
        <f t="shared" si="128"/>
        <v>170</v>
      </c>
      <c r="F315" s="8" t="s">
        <v>9</v>
      </c>
      <c r="G315" s="17"/>
      <c r="H315" s="35"/>
      <c r="I315" s="29"/>
    </row>
    <row r="316" spans="1:9" s="20" customFormat="1" ht="12.25" customHeight="1">
      <c r="A316" s="66">
        <f t="shared" si="125"/>
        <v>44146</v>
      </c>
      <c r="B316" s="66">
        <f t="shared" si="126"/>
        <v>44152</v>
      </c>
      <c r="C316" s="30">
        <v>1.85043</v>
      </c>
      <c r="D316" s="7">
        <f t="shared" si="127"/>
        <v>9.2521500000000007E-2</v>
      </c>
      <c r="E316" s="38">
        <f t="shared" si="128"/>
        <v>170</v>
      </c>
      <c r="F316" s="8" t="s">
        <v>9</v>
      </c>
      <c r="G316" s="17"/>
      <c r="H316" s="35"/>
      <c r="I316" s="29"/>
    </row>
    <row r="317" spans="1:9" s="20" customFormat="1" ht="12.25" customHeight="1">
      <c r="A317" s="66">
        <f>+B316+1</f>
        <v>44153</v>
      </c>
      <c r="B317" s="66">
        <f>+A317+6</f>
        <v>44159</v>
      </c>
      <c r="C317" s="30">
        <v>1.85839</v>
      </c>
      <c r="D317" s="7">
        <f t="shared" si="127"/>
        <v>9.2919500000000002E-2</v>
      </c>
      <c r="E317" s="38">
        <f t="shared" si="128"/>
        <v>170</v>
      </c>
      <c r="F317" s="8" t="s">
        <v>9</v>
      </c>
      <c r="G317" s="17"/>
      <c r="H317" s="35"/>
      <c r="I317" s="29"/>
    </row>
    <row r="318" spans="1:9" s="20" customFormat="1" ht="12.25" customHeight="1">
      <c r="A318" s="66">
        <f>+B317+1</f>
        <v>44160</v>
      </c>
      <c r="B318" s="66">
        <f>+A318+6</f>
        <v>44166</v>
      </c>
      <c r="C318" s="42">
        <v>1.8635600000000001</v>
      </c>
      <c r="D318" s="43">
        <f t="shared" si="127"/>
        <v>9.3178000000000011E-2</v>
      </c>
      <c r="E318" s="44">
        <f>+E317</f>
        <v>170</v>
      </c>
      <c r="F318" s="45" t="s">
        <v>9</v>
      </c>
      <c r="G318" s="17"/>
      <c r="H318" s="41"/>
      <c r="I318" s="29"/>
    </row>
    <row r="319" spans="1:9" s="20" customFormat="1" ht="12.25" customHeight="1">
      <c r="A319" s="66">
        <f>+B318+1</f>
        <v>44167</v>
      </c>
      <c r="B319" s="66">
        <f>+A319+6</f>
        <v>44173</v>
      </c>
      <c r="C319" s="42">
        <v>1.8635600000000001</v>
      </c>
      <c r="D319" s="43">
        <f>+IF(C319="N/A","",C319*5%)</f>
        <v>9.3178000000000011E-2</v>
      </c>
      <c r="E319" s="44">
        <f>+E318</f>
        <v>170</v>
      </c>
      <c r="F319" s="45" t="s">
        <v>9</v>
      </c>
      <c r="G319" s="17"/>
      <c r="H319" s="41"/>
      <c r="I319" s="29"/>
    </row>
    <row r="320" spans="1:9" s="20" customFormat="1" ht="12.25" customHeight="1">
      <c r="A320" s="66">
        <f>+B319+1</f>
        <v>44174</v>
      </c>
      <c r="B320" s="66">
        <f>+A320+6</f>
        <v>44180</v>
      </c>
      <c r="C320" s="42">
        <v>1.8635600000000001</v>
      </c>
      <c r="D320" s="43">
        <f>+IF(C320="N/A","",C320*5%)</f>
        <v>9.3178000000000011E-2</v>
      </c>
      <c r="E320" s="44">
        <f>+E319</f>
        <v>170</v>
      </c>
      <c r="F320" s="45" t="s">
        <v>9</v>
      </c>
      <c r="G320" s="17"/>
      <c r="H320" s="41"/>
      <c r="I320" s="29"/>
    </row>
    <row r="321" spans="1:9" s="20" customFormat="1" ht="12.25" customHeight="1">
      <c r="A321" s="66">
        <f>+B320+1</f>
        <v>44181</v>
      </c>
      <c r="B321" s="66">
        <f>+A321+6</f>
        <v>44187</v>
      </c>
      <c r="C321" s="49">
        <v>1.8635600000000001</v>
      </c>
      <c r="D321" s="50">
        <f>+IF(C321="N/A","",C321*5%)</f>
        <v>9.3178000000000011E-2</v>
      </c>
      <c r="E321" s="51">
        <f>+E320</f>
        <v>170</v>
      </c>
      <c r="F321" s="52" t="s">
        <v>9</v>
      </c>
      <c r="G321" s="17"/>
      <c r="H321" s="41"/>
      <c r="I321" s="29"/>
    </row>
    <row r="322" spans="1:9" s="20" customFormat="1" ht="7.4" customHeight="1">
      <c r="A322" s="66"/>
      <c r="B322" s="66"/>
      <c r="C322" s="56"/>
      <c r="D322" s="57"/>
      <c r="E322" s="58"/>
      <c r="F322" s="59"/>
      <c r="G322" s="17"/>
      <c r="H322" s="41"/>
      <c r="I322" s="29"/>
    </row>
    <row r="323" spans="1:9" s="20" customFormat="1" ht="12.25" customHeight="1">
      <c r="A323" s="66">
        <v>44629</v>
      </c>
      <c r="B323" s="66">
        <f>+A323+6</f>
        <v>44635</v>
      </c>
      <c r="C323" s="53">
        <v>3.2765</v>
      </c>
      <c r="D323" s="54">
        <f t="shared" ref="D323" si="129">+IF(C323="N/A","",C323*19%)</f>
        <v>0.62253499999999995</v>
      </c>
      <c r="E323" s="61">
        <v>186</v>
      </c>
      <c r="F323" s="55" t="s">
        <v>9</v>
      </c>
      <c r="G323" s="17"/>
      <c r="H323" s="31"/>
      <c r="I323" s="29"/>
    </row>
    <row r="324" spans="1:9" s="20" customFormat="1" ht="12.25" customHeight="1">
      <c r="A324" s="66">
        <f>+B323+1</f>
        <v>44636</v>
      </c>
      <c r="B324" s="66">
        <f>+A324+6</f>
        <v>44642</v>
      </c>
      <c r="C324" s="53">
        <v>3.2765</v>
      </c>
      <c r="D324" s="54">
        <f t="shared" ref="D324" si="130">+IF(C324="N/A","",C324*19%)</f>
        <v>0.62253499999999995</v>
      </c>
      <c r="E324" s="61">
        <v>186</v>
      </c>
      <c r="F324" s="55" t="s">
        <v>9</v>
      </c>
      <c r="G324" s="17"/>
      <c r="H324" s="31"/>
      <c r="I324" s="29"/>
    </row>
    <row r="325" spans="1:9" s="20" customFormat="1" ht="12.25" customHeight="1">
      <c r="A325" s="66">
        <v>44645</v>
      </c>
      <c r="B325" s="66">
        <f>+A325+4</f>
        <v>44649</v>
      </c>
      <c r="C325" s="53">
        <v>3.4592399999999999</v>
      </c>
      <c r="D325" s="54">
        <f t="shared" ref="D325" si="131">+IF(C325="N/A","",C325*19%)</f>
        <v>0.65725559999999994</v>
      </c>
      <c r="E325" s="61">
        <v>186</v>
      </c>
      <c r="F325" s="55" t="s">
        <v>9</v>
      </c>
      <c r="G325" s="17"/>
      <c r="H325" s="31"/>
      <c r="I325" s="29"/>
    </row>
    <row r="326" spans="1:9" s="20" customFormat="1" ht="12.25" customHeight="1">
      <c r="A326" s="66">
        <f t="shared" ref="A326:A331" si="132">+B325+1</f>
        <v>44650</v>
      </c>
      <c r="B326" s="66">
        <f>+A326+6</f>
        <v>44656</v>
      </c>
      <c r="C326" s="53">
        <v>3.46204</v>
      </c>
      <c r="D326" s="54">
        <f t="shared" ref="D326" si="133">+IF(C326="N/A","",C326*19%)</f>
        <v>0.65778760000000003</v>
      </c>
      <c r="E326" s="61">
        <v>186</v>
      </c>
      <c r="F326" s="55" t="s">
        <v>9</v>
      </c>
      <c r="G326" s="17"/>
      <c r="H326" s="31"/>
      <c r="I326" s="29"/>
    </row>
    <row r="327" spans="1:9" s="20" customFormat="1" ht="12.65" customHeight="1">
      <c r="A327" s="66">
        <f t="shared" si="132"/>
        <v>44657</v>
      </c>
      <c r="B327" s="66">
        <f>+A327+6</f>
        <v>44663</v>
      </c>
      <c r="C327" s="53">
        <v>3.46204</v>
      </c>
      <c r="D327" s="54">
        <f t="shared" ref="D327" si="134">+IF(C327="N/A","",C327*19%)</f>
        <v>0.65778760000000003</v>
      </c>
      <c r="E327" s="61">
        <v>186</v>
      </c>
      <c r="F327" s="55" t="s">
        <v>9</v>
      </c>
      <c r="G327" s="17"/>
      <c r="H327" s="31"/>
      <c r="I327" s="29"/>
    </row>
    <row r="328" spans="1:9" s="20" customFormat="1" ht="12.65" customHeight="1">
      <c r="A328" s="66">
        <f t="shared" si="132"/>
        <v>44664</v>
      </c>
      <c r="B328" s="66">
        <f>+A328+6</f>
        <v>44670</v>
      </c>
      <c r="C328" s="53">
        <v>3.46204</v>
      </c>
      <c r="D328" s="54">
        <f t="shared" ref="D328" si="135">+IF(C328="N/A","",C328*19%)</f>
        <v>0.65778760000000003</v>
      </c>
      <c r="E328" s="61">
        <v>186</v>
      </c>
      <c r="F328" s="55" t="s">
        <v>9</v>
      </c>
      <c r="G328" s="17"/>
      <c r="H328" s="31"/>
      <c r="I328" s="29"/>
    </row>
    <row r="329" spans="1:9" s="20" customFormat="1" ht="12.65" customHeight="1">
      <c r="A329" s="66">
        <f t="shared" si="132"/>
        <v>44671</v>
      </c>
      <c r="B329" s="66">
        <f>+A329+6</f>
        <v>44677</v>
      </c>
      <c r="C329" s="53">
        <v>3.46204</v>
      </c>
      <c r="D329" s="54">
        <f t="shared" ref="D329" si="136">+IF(C329="N/A","",C329*19%)</f>
        <v>0.65778760000000003</v>
      </c>
      <c r="E329" s="61">
        <v>186</v>
      </c>
      <c r="F329" s="55" t="s">
        <v>9</v>
      </c>
      <c r="G329" s="17"/>
      <c r="H329" s="31"/>
      <c r="I329" s="29"/>
    </row>
    <row r="330" spans="1:9" s="20" customFormat="1" ht="12.65" customHeight="1">
      <c r="A330" s="66">
        <f t="shared" si="132"/>
        <v>44678</v>
      </c>
      <c r="B330" s="66">
        <f>+A330+1</f>
        <v>44679</v>
      </c>
      <c r="C330" s="53">
        <v>3.46204</v>
      </c>
      <c r="D330" s="54">
        <f t="shared" ref="D330" si="137">+IF(C330="N/A","",C330*19%)</f>
        <v>0.65778760000000003</v>
      </c>
      <c r="E330" s="61">
        <v>186</v>
      </c>
      <c r="F330" s="55" t="s">
        <v>9</v>
      </c>
      <c r="G330" s="17"/>
      <c r="H330" s="31"/>
      <c r="I330" s="29"/>
    </row>
    <row r="331" spans="1:9" s="20" customFormat="1" ht="12.65" customHeight="1">
      <c r="A331" s="66">
        <f t="shared" si="132"/>
        <v>44680</v>
      </c>
      <c r="B331" s="66">
        <f>+A331+4</f>
        <v>44684</v>
      </c>
      <c r="C331" s="53">
        <v>3.6646000000000001</v>
      </c>
      <c r="D331" s="54">
        <f t="shared" ref="D331" si="138">+IF(C331="N/A","",C331*19%)</f>
        <v>0.69627400000000006</v>
      </c>
      <c r="E331" s="61">
        <v>186</v>
      </c>
      <c r="F331" s="55" t="s">
        <v>9</v>
      </c>
      <c r="G331" s="17"/>
      <c r="H331" s="31"/>
      <c r="I331" s="29"/>
    </row>
    <row r="332" spans="1:9" s="20" customFormat="1" ht="12.65" customHeight="1">
      <c r="A332" s="66">
        <f t="shared" ref="A332" si="139">+B331+1</f>
        <v>44685</v>
      </c>
      <c r="B332" s="66">
        <f>+A332+6</f>
        <v>44691</v>
      </c>
      <c r="C332" s="53">
        <v>3.6685099999999999</v>
      </c>
      <c r="D332" s="54">
        <f t="shared" ref="D332" si="140">+IF(C332="N/A","",C332*19%)</f>
        <v>0.69701690000000005</v>
      </c>
      <c r="E332" s="61">
        <v>186</v>
      </c>
      <c r="F332" s="55" t="s">
        <v>9</v>
      </c>
      <c r="G332" s="17"/>
      <c r="H332" s="31"/>
      <c r="I332" s="29"/>
    </row>
    <row r="333" spans="1:9" s="20" customFormat="1" ht="12.65" customHeight="1">
      <c r="A333" s="66">
        <f t="shared" ref="A333" si="141">+B332+1</f>
        <v>44692</v>
      </c>
      <c r="B333" s="66">
        <f>+A333+4</f>
        <v>44696</v>
      </c>
      <c r="C333" s="53">
        <v>3.6693600000000002</v>
      </c>
      <c r="D333" s="54">
        <f t="shared" ref="D333" si="142">+IF(C333="N/A","",C333*19%)</f>
        <v>0.69717840000000009</v>
      </c>
      <c r="E333" s="61">
        <v>186</v>
      </c>
      <c r="F333" s="55" t="s">
        <v>9</v>
      </c>
      <c r="G333" s="17"/>
      <c r="H333" s="31"/>
      <c r="I333" s="29"/>
    </row>
    <row r="334" spans="1:9" s="20" customFormat="1" ht="12.65" customHeight="1">
      <c r="A334" s="66">
        <f t="shared" ref="A334" si="143">+B333+1</f>
        <v>44697</v>
      </c>
      <c r="B334" s="66">
        <f>+A334+1</f>
        <v>44698</v>
      </c>
      <c r="C334" s="53">
        <v>3.6898200000000001</v>
      </c>
      <c r="D334" s="54">
        <f t="shared" ref="D334" si="144">+IF(C334="N/A","",C334*19%)</f>
        <v>0.70106580000000007</v>
      </c>
      <c r="E334" s="61">
        <v>186</v>
      </c>
      <c r="F334" s="55" t="s">
        <v>9</v>
      </c>
      <c r="G334" s="17"/>
      <c r="H334" s="31"/>
      <c r="I334" s="29"/>
    </row>
    <row r="335" spans="1:9" s="20" customFormat="1" ht="12.65" customHeight="1">
      <c r="A335" s="66">
        <f t="shared" ref="A335" si="145">+B334+1</f>
        <v>44699</v>
      </c>
      <c r="B335" s="66">
        <f>+A335+6</f>
        <v>44705</v>
      </c>
      <c r="C335" s="53">
        <v>3.6805400000000001</v>
      </c>
      <c r="D335" s="54">
        <f t="shared" ref="D335" si="146">+IF(C335="N/A","",C335*19%)</f>
        <v>0.6993026</v>
      </c>
      <c r="E335" s="61">
        <v>186</v>
      </c>
      <c r="F335" s="55" t="s">
        <v>9</v>
      </c>
      <c r="G335" s="17"/>
      <c r="H335" s="31"/>
      <c r="I335" s="29"/>
    </row>
    <row r="336" spans="1:9" s="20" customFormat="1" ht="12.65" customHeight="1">
      <c r="A336" s="66">
        <f t="shared" ref="A336" si="147">+B335+1</f>
        <v>44706</v>
      </c>
      <c r="B336" s="66">
        <f>+A336+6</f>
        <v>44712</v>
      </c>
      <c r="C336" s="53">
        <v>3.6805699999999999</v>
      </c>
      <c r="D336" s="54">
        <f t="shared" ref="D336" si="148">+IF(C336="N/A","",C336*19%)</f>
        <v>0.69930829999999999</v>
      </c>
      <c r="E336" s="61">
        <v>186</v>
      </c>
      <c r="F336" s="55" t="s">
        <v>9</v>
      </c>
      <c r="G336" s="17"/>
      <c r="H336" s="31"/>
      <c r="I336" s="29"/>
    </row>
    <row r="337" spans="1:9" s="20" customFormat="1" ht="6" customHeight="1">
      <c r="A337" s="66"/>
      <c r="B337" s="66"/>
      <c r="C337" s="56"/>
      <c r="D337" s="57"/>
      <c r="E337" s="58"/>
      <c r="F337" s="59"/>
      <c r="G337" s="17"/>
      <c r="H337" s="31"/>
      <c r="I337" s="29"/>
    </row>
    <row r="338" spans="1:9" s="20" customFormat="1" ht="12.65" customHeight="1">
      <c r="A338" s="66">
        <v>44849</v>
      </c>
      <c r="B338" s="66">
        <f>+A338+3</f>
        <v>44852</v>
      </c>
      <c r="C338" s="53">
        <v>4.1233199999999997</v>
      </c>
      <c r="D338" s="54">
        <f t="shared" ref="D338" si="149">+IF(C338="N/A","",C338*19%)</f>
        <v>0.78343079999999998</v>
      </c>
      <c r="E338" s="61">
        <v>186</v>
      </c>
      <c r="F338" s="55" t="s">
        <v>9</v>
      </c>
      <c r="G338" s="17"/>
      <c r="H338" s="31"/>
      <c r="I338" s="29"/>
    </row>
    <row r="339" spans="1:9" s="20" customFormat="1" ht="12.65" customHeight="1">
      <c r="A339" s="66">
        <f t="shared" ref="A339" si="150">+B338+1</f>
        <v>44853</v>
      </c>
      <c r="B339" s="66">
        <f>+A339+6</f>
        <v>44859</v>
      </c>
      <c r="C339" s="53">
        <v>4.1233199999999997</v>
      </c>
      <c r="D339" s="54">
        <f t="shared" ref="D339" si="151">+IF(C339="N/A","",C339*19%)</f>
        <v>0.78343079999999998</v>
      </c>
      <c r="E339" s="61">
        <v>186</v>
      </c>
      <c r="F339" s="55" t="s">
        <v>9</v>
      </c>
      <c r="G339" s="17"/>
      <c r="H339" s="31"/>
      <c r="I339" s="29"/>
    </row>
    <row r="340" spans="1:9" s="20" customFormat="1" ht="12.65" customHeight="1">
      <c r="A340" s="66">
        <f t="shared" ref="A340" si="152">+B339+1</f>
        <v>44860</v>
      </c>
      <c r="B340" s="66">
        <f>+A340+5</f>
        <v>44865</v>
      </c>
      <c r="C340" s="53">
        <v>4.1220699999999999</v>
      </c>
      <c r="D340" s="54">
        <f t="shared" ref="D340" si="153">+IF(C340="N/A","",C340*19%)</f>
        <v>0.78319329999999998</v>
      </c>
      <c r="E340" s="61">
        <v>186</v>
      </c>
      <c r="F340" s="55" t="s">
        <v>9</v>
      </c>
      <c r="G340" s="17"/>
      <c r="H340" s="31"/>
      <c r="I340" s="29"/>
    </row>
    <row r="341" spans="1:9" s="20" customFormat="1" ht="12.65" customHeight="1">
      <c r="A341" s="66">
        <f t="shared" ref="A341" si="154">+B340+1</f>
        <v>44866</v>
      </c>
      <c r="B341" s="66">
        <f>+A341+0</f>
        <v>44866</v>
      </c>
      <c r="C341" s="53">
        <v>3.79975</v>
      </c>
      <c r="D341" s="54">
        <f t="shared" ref="D341" si="155">+IF(C341="N/A","",C341*19%)</f>
        <v>0.7219525</v>
      </c>
      <c r="E341" s="61">
        <v>186</v>
      </c>
      <c r="F341" s="55" t="s">
        <v>9</v>
      </c>
      <c r="G341" s="17"/>
      <c r="H341" s="31"/>
      <c r="I341" s="29"/>
    </row>
    <row r="342" spans="1:9" s="20" customFormat="1" ht="12.65" customHeight="1">
      <c r="A342" s="66">
        <f t="shared" ref="A342" si="156">+B341+1</f>
        <v>44867</v>
      </c>
      <c r="B342" s="66">
        <f>+A342+6</f>
        <v>44873</v>
      </c>
      <c r="C342" s="53">
        <v>3.79975</v>
      </c>
      <c r="D342" s="54">
        <f t="shared" ref="D342" si="157">+IF(C342="N/A","",C342*19%)</f>
        <v>0.7219525</v>
      </c>
      <c r="E342" s="61">
        <v>186</v>
      </c>
      <c r="F342" s="55" t="s">
        <v>9</v>
      </c>
      <c r="G342" s="17"/>
      <c r="H342" s="31"/>
      <c r="I342" s="29"/>
    </row>
    <row r="343" spans="1:9" s="20" customFormat="1" ht="12.65" customHeight="1">
      <c r="A343" s="66">
        <f t="shared" ref="A343" si="158">+B342+1</f>
        <v>44874</v>
      </c>
      <c r="B343" s="66">
        <f>+A343+6</f>
        <v>44880</v>
      </c>
      <c r="C343" s="53">
        <v>3.84063</v>
      </c>
      <c r="D343" s="54">
        <f t="shared" ref="D343" si="159">+IF(C343="N/A","",C343*19%)</f>
        <v>0.72971969999999997</v>
      </c>
      <c r="E343" s="61">
        <v>186</v>
      </c>
      <c r="F343" s="55" t="s">
        <v>9</v>
      </c>
      <c r="G343" s="17"/>
      <c r="H343" s="31"/>
      <c r="I343" s="29"/>
    </row>
    <row r="344" spans="1:9" s="20" customFormat="1" ht="12.65" customHeight="1">
      <c r="A344" s="66">
        <f t="shared" ref="A344" si="160">+B343+1</f>
        <v>44881</v>
      </c>
      <c r="B344" s="66">
        <f>+A344+6</f>
        <v>44887</v>
      </c>
      <c r="C344" s="53">
        <v>3.66682</v>
      </c>
      <c r="D344" s="54">
        <f t="shared" ref="D344" si="161">+IF(C344="N/A","",C344*19%)</f>
        <v>0.69669579999999998</v>
      </c>
      <c r="E344" s="61">
        <v>186</v>
      </c>
      <c r="F344" s="55" t="s">
        <v>9</v>
      </c>
      <c r="G344" s="17"/>
      <c r="H344" s="31"/>
      <c r="I344" s="29"/>
    </row>
    <row r="345" spans="1:9" s="20" customFormat="1" ht="12.65" customHeight="1">
      <c r="A345" s="66">
        <f t="shared" ref="A345" si="162">+B344+1</f>
        <v>44888</v>
      </c>
      <c r="B345" s="66">
        <f>+A345</f>
        <v>44888</v>
      </c>
      <c r="C345" s="53">
        <v>3.66682</v>
      </c>
      <c r="D345" s="54">
        <f t="shared" ref="D345" si="163">+IF(C345="N/A","",C345*19%)</f>
        <v>0.69669579999999998</v>
      </c>
      <c r="E345" s="61">
        <v>186</v>
      </c>
      <c r="F345" s="55" t="s">
        <v>9</v>
      </c>
      <c r="G345" s="17"/>
      <c r="H345" s="31"/>
      <c r="I345" s="29"/>
    </row>
    <row r="346" spans="1:9" s="20" customFormat="1" ht="12.65" customHeight="1">
      <c r="A346" s="66">
        <f t="shared" ref="A346" si="164">+B345+1</f>
        <v>44889</v>
      </c>
      <c r="B346" s="66">
        <f>+A346+5</f>
        <v>44894</v>
      </c>
      <c r="C346" s="53">
        <v>3.7691499999999998</v>
      </c>
      <c r="D346" s="54">
        <f t="shared" ref="D346" si="165">+IF(C346="N/A","",C346*19%)</f>
        <v>0.71613850000000001</v>
      </c>
      <c r="E346" s="61">
        <v>186</v>
      </c>
      <c r="F346" s="55" t="s">
        <v>9</v>
      </c>
      <c r="G346" s="17"/>
      <c r="H346" s="31"/>
      <c r="I346" s="29"/>
    </row>
    <row r="347" spans="1:9" s="20" customFormat="1" ht="12.65" customHeight="1">
      <c r="A347" s="66">
        <f t="shared" ref="A347" si="166">+B346+1</f>
        <v>44895</v>
      </c>
      <c r="B347" s="66">
        <f>+A347+6</f>
        <v>44901</v>
      </c>
      <c r="C347" s="53">
        <v>3.8985799999999999</v>
      </c>
      <c r="D347" s="54">
        <f t="shared" ref="D347" si="167">+IF(C347="N/A","",C347*19%)</f>
        <v>0.74073020000000001</v>
      </c>
      <c r="E347" s="61">
        <v>186</v>
      </c>
      <c r="F347" s="55" t="s">
        <v>9</v>
      </c>
      <c r="G347" s="17"/>
      <c r="H347" s="31"/>
      <c r="I347" s="29"/>
    </row>
    <row r="348" spans="1:9" s="20" customFormat="1" ht="12.65" customHeight="1">
      <c r="A348" s="66">
        <f t="shared" ref="A348" si="168">+B347+1</f>
        <v>44902</v>
      </c>
      <c r="B348" s="66">
        <f>+A348+6</f>
        <v>44908</v>
      </c>
      <c r="C348" s="53">
        <v>3.8985799999999999</v>
      </c>
      <c r="D348" s="54">
        <f t="shared" ref="D348" si="169">+IF(C348="N/A","",C348*19%)</f>
        <v>0.74073020000000001</v>
      </c>
      <c r="E348" s="61">
        <v>186</v>
      </c>
      <c r="F348" s="55" t="s">
        <v>9</v>
      </c>
      <c r="G348" s="17"/>
      <c r="H348" s="31"/>
      <c r="I348" s="29"/>
    </row>
    <row r="349" spans="1:9" s="20" customFormat="1" ht="12.65" customHeight="1">
      <c r="A349" s="66">
        <f t="shared" ref="A349" si="170">+B348+1</f>
        <v>44909</v>
      </c>
      <c r="B349" s="66">
        <f>+A349+6+7</f>
        <v>44922</v>
      </c>
      <c r="C349" s="63">
        <v>3.8985799999999999</v>
      </c>
      <c r="D349" s="54">
        <f t="shared" ref="D349" si="171">+IF(C349="N/A","",C349*19%)</f>
        <v>0.74073020000000001</v>
      </c>
      <c r="E349" s="61">
        <v>186</v>
      </c>
      <c r="F349" s="55" t="s">
        <v>9</v>
      </c>
      <c r="G349" s="17"/>
      <c r="H349" s="62"/>
      <c r="I349" s="29"/>
    </row>
    <row r="350" spans="1:9" s="20" customFormat="1" ht="12.65" customHeight="1">
      <c r="A350" s="66">
        <v>45540</v>
      </c>
      <c r="B350" s="66">
        <v>45545</v>
      </c>
      <c r="C350" s="63">
        <v>2.42564</v>
      </c>
      <c r="D350" s="54">
        <f t="shared" ref="D350" si="172">+IF(C350="N/A","",C350*19%)</f>
        <v>0.46087159999999999</v>
      </c>
      <c r="E350" s="61">
        <v>254.22</v>
      </c>
      <c r="F350" s="55" t="s">
        <v>9</v>
      </c>
      <c r="G350" s="17"/>
      <c r="H350" s="62"/>
      <c r="I350" s="29"/>
    </row>
    <row r="351" spans="1:9" s="20" customFormat="1" ht="12.65" customHeight="1">
      <c r="A351" s="66">
        <v>45546</v>
      </c>
      <c r="B351" s="66">
        <v>45552</v>
      </c>
      <c r="C351" s="63">
        <v>2.42564</v>
      </c>
      <c r="D351" s="54">
        <f t="shared" ref="D351" si="173">+IF(C351="N/A","",C351*19%)</f>
        <v>0.46087159999999999</v>
      </c>
      <c r="E351" s="61">
        <v>254.22</v>
      </c>
      <c r="F351" s="55" t="s">
        <v>9</v>
      </c>
      <c r="G351" s="17"/>
      <c r="H351" s="62"/>
      <c r="I351" s="29"/>
    </row>
    <row r="352" spans="1:9" s="20" customFormat="1" ht="12.65" customHeight="1">
      <c r="A352" s="66">
        <v>45553</v>
      </c>
      <c r="B352" s="66">
        <v>45557</v>
      </c>
      <c r="C352" s="63">
        <v>2.42564</v>
      </c>
      <c r="D352" s="54">
        <f t="shared" ref="D352" si="174">+IF(C352="N/A","",C352*19%)</f>
        <v>0.46087159999999999</v>
      </c>
      <c r="E352" s="61">
        <v>254.22</v>
      </c>
      <c r="F352" s="55" t="s">
        <v>9</v>
      </c>
      <c r="G352" s="17"/>
      <c r="H352" s="62"/>
      <c r="I352" s="29"/>
    </row>
    <row r="353" spans="1:9" s="20" customFormat="1" ht="12.65" customHeight="1">
      <c r="A353" s="66"/>
      <c r="B353" s="66"/>
      <c r="C353" s="63"/>
      <c r="D353" s="54"/>
      <c r="E353" s="61"/>
      <c r="F353" s="55"/>
      <c r="G353" s="17"/>
      <c r="H353" s="62"/>
      <c r="I353" s="29"/>
    </row>
    <row r="354" spans="1:9" s="20" customFormat="1" ht="12.65" customHeight="1">
      <c r="A354" s="66">
        <v>45558</v>
      </c>
      <c r="B354" s="66">
        <v>45559</v>
      </c>
      <c r="C354" s="63">
        <v>2.2631100000000002</v>
      </c>
      <c r="D354" s="54">
        <f t="shared" ref="D354:D355" si="175">+IF(C354="N/A","",C354*19%)</f>
        <v>0.42999090000000006</v>
      </c>
      <c r="E354" s="61">
        <v>254.22</v>
      </c>
      <c r="F354" s="55" t="s">
        <v>9</v>
      </c>
      <c r="G354" s="17"/>
      <c r="H354" s="62"/>
      <c r="I354" s="29"/>
    </row>
    <row r="355" spans="1:9" s="20" customFormat="1" ht="12.65" customHeight="1">
      <c r="A355" s="66">
        <v>45560</v>
      </c>
      <c r="B355" s="66">
        <v>45566</v>
      </c>
      <c r="C355" s="63">
        <v>2.2631100000000002</v>
      </c>
      <c r="D355" s="54">
        <f t="shared" si="175"/>
        <v>0.42999090000000006</v>
      </c>
      <c r="E355" s="61">
        <v>254.22</v>
      </c>
      <c r="F355" s="55" t="s">
        <v>9</v>
      </c>
      <c r="G355" s="17"/>
      <c r="H355" s="62"/>
      <c r="I355" s="29"/>
    </row>
    <row r="356" spans="1:9" s="20" customFormat="1" ht="12.65" customHeight="1">
      <c r="A356" s="66">
        <f>+'Barranca - Cartagena'!A637</f>
        <v>45567</v>
      </c>
      <c r="B356" s="66">
        <f>+'Barranca - Cartagena'!B637</f>
        <v>45573</v>
      </c>
      <c r="C356" s="63">
        <v>2.2631100000000002</v>
      </c>
      <c r="D356" s="54">
        <f t="shared" ref="D356" si="176">+IF(C356="N/A","",C356*19%)</f>
        <v>0.42999090000000006</v>
      </c>
      <c r="E356" s="61">
        <v>254.22</v>
      </c>
      <c r="F356" s="55" t="s">
        <v>9</v>
      </c>
      <c r="G356" s="17"/>
      <c r="H356" s="62"/>
      <c r="I356" s="29"/>
    </row>
    <row r="357" spans="1:9" s="20" customFormat="1" ht="12.65" customHeight="1">
      <c r="A357" s="66">
        <f>+'Barranca - Cartagena'!A638</f>
        <v>45574</v>
      </c>
      <c r="B357" s="66">
        <f>+'Barranca - Cartagena'!B638</f>
        <v>45580</v>
      </c>
      <c r="C357" s="63">
        <v>2.2631100000000002</v>
      </c>
      <c r="D357" s="54">
        <f t="shared" ref="D357" si="177">+IF(C357="N/A","",C357*19%)</f>
        <v>0.42999090000000006</v>
      </c>
      <c r="E357" s="61">
        <v>254.22</v>
      </c>
      <c r="F357" s="55" t="s">
        <v>9</v>
      </c>
      <c r="G357" s="17"/>
      <c r="H357" s="62"/>
      <c r="I357" s="29"/>
    </row>
    <row r="358" spans="1:9" s="20" customFormat="1" ht="12.65" customHeight="1">
      <c r="A358" s="66">
        <f>+'Barranca - Cartagena'!A639</f>
        <v>45581</v>
      </c>
      <c r="B358" s="66">
        <f>+'Barranca - Cartagena'!B639</f>
        <v>45587</v>
      </c>
      <c r="C358" s="63">
        <v>2.3210600000000001</v>
      </c>
      <c r="D358" s="54">
        <f t="shared" ref="D358" si="178">+IF(C358="N/A","",C358*19%)</f>
        <v>0.44100140000000004</v>
      </c>
      <c r="E358" s="61">
        <v>254.22</v>
      </c>
      <c r="F358" s="55" t="s">
        <v>9</v>
      </c>
      <c r="G358" s="17"/>
      <c r="H358" s="62"/>
      <c r="I358" s="29"/>
    </row>
    <row r="359" spans="1:9" s="20" customFormat="1" ht="12.65" customHeight="1">
      <c r="A359" s="66">
        <f>+'Barranca - Cartagena'!A640</f>
        <v>45588</v>
      </c>
      <c r="B359" s="66">
        <f>+'Barranca - Cartagena'!B640</f>
        <v>45594</v>
      </c>
      <c r="C359" s="63">
        <v>2.3210600000000001</v>
      </c>
      <c r="D359" s="54">
        <f t="shared" ref="D359" si="179">+IF(C359="N/A","",C359*19%)</f>
        <v>0.44100140000000004</v>
      </c>
      <c r="E359" s="61">
        <v>254.22</v>
      </c>
      <c r="F359" s="55" t="s">
        <v>9</v>
      </c>
      <c r="G359" s="17"/>
      <c r="H359" s="62"/>
      <c r="I359" s="29"/>
    </row>
    <row r="360" spans="1:9" s="20" customFormat="1" ht="12.65" customHeight="1">
      <c r="A360" s="66">
        <f>+'Barranca - Cartagena'!A641</f>
        <v>45595</v>
      </c>
      <c r="B360" s="66">
        <f>+'Barranca - Cartagena'!B641</f>
        <v>45601</v>
      </c>
      <c r="C360" s="63">
        <v>2.3210600000000001</v>
      </c>
      <c r="D360" s="54">
        <f t="shared" ref="D360" si="180">+IF(C360="N/A","",C360*19%)</f>
        <v>0.44100140000000004</v>
      </c>
      <c r="E360" s="61">
        <v>254.22</v>
      </c>
      <c r="F360" s="55" t="s">
        <v>9</v>
      </c>
      <c r="G360" s="17"/>
      <c r="H360" s="62"/>
      <c r="I360" s="29"/>
    </row>
    <row r="361" spans="1:9" s="20" customFormat="1" ht="12.65" customHeight="1">
      <c r="A361" s="66">
        <f>+'Barranca - Cartagena'!A642</f>
        <v>45602</v>
      </c>
      <c r="B361" s="66">
        <f>+'Barranca - Cartagena'!B642</f>
        <v>45608</v>
      </c>
      <c r="C361" s="63">
        <v>2.3210600000000001</v>
      </c>
      <c r="D361" s="54">
        <f t="shared" ref="D361:D362" si="181">+IF(C361="N/A","",C361*19%)</f>
        <v>0.44100140000000004</v>
      </c>
      <c r="E361" s="61">
        <v>254.22</v>
      </c>
      <c r="F361" s="55" t="s">
        <v>9</v>
      </c>
      <c r="G361" s="17"/>
      <c r="H361" s="62"/>
      <c r="I361" s="29"/>
    </row>
    <row r="362" spans="1:9" s="20" customFormat="1" ht="12.65" customHeight="1">
      <c r="A362" s="66">
        <f>+'Barranca - Cartagena'!A643</f>
        <v>45609</v>
      </c>
      <c r="B362" s="66">
        <f>+'Barranca - Cartagena'!B643</f>
        <v>45615</v>
      </c>
      <c r="C362" s="63">
        <v>2.3210600000000001</v>
      </c>
      <c r="D362" s="54">
        <f t="shared" si="181"/>
        <v>0.44100140000000004</v>
      </c>
      <c r="E362" s="61">
        <v>254.22</v>
      </c>
      <c r="F362" s="55" t="s">
        <v>9</v>
      </c>
      <c r="G362" s="17"/>
      <c r="H362" s="62"/>
      <c r="I362" s="29"/>
    </row>
    <row r="363" spans="1:9" s="20" customFormat="1" ht="12.65" customHeight="1">
      <c r="A363" s="66">
        <f>+'Barranca - Cartagena'!A644</f>
        <v>45616</v>
      </c>
      <c r="B363" s="66">
        <f>+'Barranca - Cartagena'!B644</f>
        <v>45622</v>
      </c>
      <c r="C363" s="63">
        <v>2.3210600000000001</v>
      </c>
      <c r="D363" s="54">
        <f t="shared" ref="D363" si="182">+IF(C363="N/A","",C363*19%)</f>
        <v>0.44100140000000004</v>
      </c>
      <c r="E363" s="61">
        <v>254.22</v>
      </c>
      <c r="F363" s="55" t="s">
        <v>9</v>
      </c>
      <c r="G363" s="17"/>
      <c r="H363" s="62"/>
      <c r="I363" s="29"/>
    </row>
    <row r="364" spans="1:9" s="20" customFormat="1">
      <c r="A364" s="66">
        <f>+'Barranca - Cartagena'!A645</f>
        <v>45623</v>
      </c>
      <c r="B364" s="66">
        <f>+'Barranca - Cartagena'!B645</f>
        <v>45629</v>
      </c>
      <c r="C364" s="63">
        <v>2.3502900000000002</v>
      </c>
      <c r="D364" s="54">
        <f t="shared" ref="D364" si="183">+IF(C364="N/A","",C364*19%)</f>
        <v>0.44655510000000004</v>
      </c>
      <c r="E364" s="61">
        <v>254.22</v>
      </c>
      <c r="F364" s="55" t="s">
        <v>9</v>
      </c>
      <c r="G364" s="17"/>
      <c r="H364" s="62"/>
      <c r="I364" s="29"/>
    </row>
    <row r="365" spans="1:9" s="20" customFormat="1" ht="12.65" customHeight="1">
      <c r="A365" s="66">
        <f>+'Barranca - Cartagena'!A646</f>
        <v>45630</v>
      </c>
      <c r="B365" s="66">
        <f>+'Barranca - Cartagena'!B646</f>
        <v>45636</v>
      </c>
      <c r="C365" s="63">
        <v>2.3502900000000002</v>
      </c>
      <c r="D365" s="54">
        <f t="shared" ref="D365" si="184">+IF(C365="N/A","",C365*19%)</f>
        <v>0.44655510000000004</v>
      </c>
      <c r="E365" s="61">
        <v>254.22</v>
      </c>
      <c r="F365" s="55" t="s">
        <v>9</v>
      </c>
      <c r="G365" s="17"/>
      <c r="H365" s="62"/>
      <c r="I365" s="29"/>
    </row>
    <row r="366" spans="1:9" s="20" customFormat="1" ht="12.65" customHeight="1">
      <c r="A366" s="66">
        <f>+'Barranca - Cartagena'!A647</f>
        <v>45637</v>
      </c>
      <c r="B366" s="66">
        <f>+'Barranca - Cartagena'!B647</f>
        <v>45643</v>
      </c>
      <c r="C366" s="63">
        <v>2.3502900000000002</v>
      </c>
      <c r="D366" s="54">
        <f t="shared" ref="D366" si="185">+IF(C366="N/A","",C366*19%)</f>
        <v>0.44655510000000004</v>
      </c>
      <c r="E366" s="61">
        <v>254.22</v>
      </c>
      <c r="F366" s="55" t="s">
        <v>9</v>
      </c>
      <c r="G366" s="17"/>
      <c r="H366" s="62"/>
      <c r="I366" s="29"/>
    </row>
    <row r="367" spans="1:9" s="20" customFormat="1" ht="12.65" customHeight="1">
      <c r="A367" s="66">
        <f>+'Barranca - Cartagena'!A648</f>
        <v>45644</v>
      </c>
      <c r="B367" s="66">
        <f>+'Barranca - Cartagena'!B648</f>
        <v>45650</v>
      </c>
      <c r="C367" s="63">
        <v>2.3502900000000002</v>
      </c>
      <c r="D367" s="54">
        <f t="shared" ref="D367" si="186">+IF(C367="N/A","",C367*19%)</f>
        <v>0.44655510000000004</v>
      </c>
      <c r="E367" s="61">
        <v>254.22</v>
      </c>
      <c r="F367" s="55" t="s">
        <v>9</v>
      </c>
      <c r="G367" s="17"/>
      <c r="H367" s="62"/>
      <c r="I367" s="29"/>
    </row>
    <row r="368" spans="1:9" s="20" customFormat="1" ht="12.65" customHeight="1">
      <c r="A368" s="66">
        <f>+'Barranca - Cartagena'!A649</f>
        <v>45651</v>
      </c>
      <c r="B368" s="66">
        <f>+'Barranca - Cartagena'!B649</f>
        <v>45657</v>
      </c>
      <c r="C368" s="63">
        <v>2.3502900000000002</v>
      </c>
      <c r="D368" s="54">
        <f t="shared" ref="D368" si="187">+IF(C368="N/A","",C368*19%)</f>
        <v>0.44655510000000004</v>
      </c>
      <c r="E368" s="61">
        <v>254.22</v>
      </c>
      <c r="F368" s="55" t="s">
        <v>9</v>
      </c>
      <c r="G368" s="17"/>
      <c r="H368" s="62"/>
      <c r="I368" s="29"/>
    </row>
    <row r="369" spans="1:9" s="20" customFormat="1" ht="12.65" customHeight="1">
      <c r="A369" s="66">
        <f>+'Barranca - Cartagena'!A650</f>
        <v>45658</v>
      </c>
      <c r="B369" s="66">
        <f>+'Barranca - Cartagena'!B650</f>
        <v>45664</v>
      </c>
      <c r="C369" s="63">
        <v>2.3502900000000002</v>
      </c>
      <c r="D369" s="54">
        <f t="shared" ref="D369" si="188">+IF(C369="N/A","",C369*19%)</f>
        <v>0.44655510000000004</v>
      </c>
      <c r="E369" s="61">
        <v>254.22</v>
      </c>
      <c r="F369" s="55" t="s">
        <v>9</v>
      </c>
      <c r="G369" s="17"/>
      <c r="H369" s="62"/>
      <c r="I369" s="29"/>
    </row>
    <row r="370" spans="1:9" s="20" customFormat="1" ht="12.65" customHeight="1">
      <c r="A370" s="66">
        <f>+B369+1</f>
        <v>45665</v>
      </c>
      <c r="B370" s="66">
        <f>+'Barranca - Cartagena'!B651</f>
        <v>45671</v>
      </c>
      <c r="C370" s="63">
        <v>2.3502900000000002</v>
      </c>
      <c r="D370" s="7">
        <f t="shared" ref="D370:D371" si="189">+IF(C370="N/A","",C370*19%)</f>
        <v>0.44655510000000004</v>
      </c>
      <c r="E370" s="16">
        <v>254.22</v>
      </c>
      <c r="F370" s="8" t="s">
        <v>9</v>
      </c>
      <c r="G370" s="17"/>
      <c r="H370" s="62"/>
      <c r="I370" s="29"/>
    </row>
    <row r="371" spans="1:9" s="20" customFormat="1" ht="12.65" customHeight="1">
      <c r="A371" s="66">
        <f>+B370+1</f>
        <v>45672</v>
      </c>
      <c r="B371" s="66">
        <f>+'Barranca - Cartagena'!B652</f>
        <v>45678</v>
      </c>
      <c r="C371" s="63">
        <v>2.6628500000000002</v>
      </c>
      <c r="D371" s="7">
        <f t="shared" si="189"/>
        <v>0.50594150000000004</v>
      </c>
      <c r="E371" s="16">
        <v>254.22</v>
      </c>
      <c r="F371" s="8" t="s">
        <v>9</v>
      </c>
      <c r="G371" s="17"/>
      <c r="H371" s="62"/>
      <c r="I371" s="29"/>
    </row>
    <row r="372" spans="1:9" s="20" customFormat="1" ht="12.65" customHeight="1">
      <c r="A372" s="66">
        <f>+IF(C372&gt;0,B371+1,"")</f>
        <v>45679</v>
      </c>
      <c r="B372" s="66">
        <f t="shared" ref="B372" si="190">+IF(C372&gt;0,A372+6,"")</f>
        <v>45685</v>
      </c>
      <c r="C372" s="73">
        <v>2.6628500000000002</v>
      </c>
      <c r="D372" s="7">
        <f>+IF(C372="N/A","",C372*19%)</f>
        <v>0.50594150000000004</v>
      </c>
      <c r="E372" s="16">
        <v>254.22</v>
      </c>
      <c r="F372" s="8" t="s">
        <v>9</v>
      </c>
      <c r="G372" s="17"/>
      <c r="H372" s="31"/>
      <c r="I372" s="29"/>
    </row>
    <row r="373" spans="1:9" s="20" customFormat="1" ht="12.65" customHeight="1">
      <c r="A373" s="66">
        <f>+IF(C373&gt;0,B372+1,"")</f>
        <v>45686</v>
      </c>
      <c r="B373" s="66">
        <f>+IF(C373&gt;0,A373+2,"")</f>
        <v>45688</v>
      </c>
      <c r="C373" s="73">
        <v>2.6393300000000002</v>
      </c>
      <c r="D373" s="7">
        <f>+IF(C373="N/A","",C373*19%)</f>
        <v>0.50147269999999999</v>
      </c>
      <c r="E373" s="16">
        <v>254.22</v>
      </c>
      <c r="F373" s="8" t="s">
        <v>9</v>
      </c>
      <c r="G373" s="17"/>
      <c r="H373" s="62"/>
      <c r="I373" s="29"/>
    </row>
    <row r="374" spans="1:9" s="20" customFormat="1" ht="12.65" customHeight="1">
      <c r="A374" s="66">
        <f>+B373+1</f>
        <v>45689</v>
      </c>
      <c r="B374" s="66">
        <f>+A374+3</f>
        <v>45692</v>
      </c>
      <c r="C374" s="73">
        <v>2.6393300000000002</v>
      </c>
      <c r="D374" s="7">
        <f>+IF(C374="N/A","",C374*19%)</f>
        <v>0.50147269999999999</v>
      </c>
      <c r="E374" s="65">
        <f>+IF(D374="","",269.9822)</f>
        <v>269.98219999999998</v>
      </c>
      <c r="F374" s="8" t="s">
        <v>9</v>
      </c>
      <c r="G374" s="17"/>
      <c r="H374" s="62"/>
      <c r="I374" s="29"/>
    </row>
    <row r="375" spans="1:9" s="20" customFormat="1" ht="12.65" customHeight="1">
      <c r="A375" s="68">
        <f>+IF(C375&gt;0,B374+1,"")</f>
        <v>45693</v>
      </c>
      <c r="B375" s="68">
        <f t="shared" ref="B375" si="191">+IF(C375&gt;0,A375+6,"")</f>
        <v>45699</v>
      </c>
      <c r="C375" s="73">
        <v>2.6393300000000002</v>
      </c>
      <c r="D375" s="7">
        <f t="shared" ref="D375:D380" si="192">+IF(C375="","",C375*19%)</f>
        <v>0.50147269999999999</v>
      </c>
      <c r="E375" s="65">
        <f t="shared" ref="E375:E380" si="193">+IF(D375="","",269.9822)</f>
        <v>269.98219999999998</v>
      </c>
      <c r="F375" s="8" t="s">
        <v>9</v>
      </c>
      <c r="G375" s="17"/>
      <c r="H375" s="31"/>
      <c r="I375" s="29"/>
    </row>
    <row r="376" spans="1:9" s="20" customFormat="1" ht="12.65" customHeight="1">
      <c r="A376" s="68">
        <f t="shared" ref="A376:A378" si="194">+IF(C376&gt;0,B375+1,"")</f>
        <v>45700</v>
      </c>
      <c r="B376" s="68">
        <f t="shared" ref="B376:B377" si="195">+IF(C376&gt;0,A376+6,"")</f>
        <v>45706</v>
      </c>
      <c r="C376" s="73">
        <v>2.6393300000000002</v>
      </c>
      <c r="D376" s="7">
        <f t="shared" si="192"/>
        <v>0.50147269999999999</v>
      </c>
      <c r="E376" s="65">
        <f t="shared" si="193"/>
        <v>269.98219999999998</v>
      </c>
      <c r="F376" s="8" t="s">
        <v>9</v>
      </c>
      <c r="G376" s="17"/>
      <c r="H376" s="31"/>
      <c r="I376" s="29"/>
    </row>
    <row r="377" spans="1:9" s="20" customFormat="1" ht="12.65" customHeight="1">
      <c r="A377" s="68">
        <f t="shared" si="194"/>
        <v>45707</v>
      </c>
      <c r="B377" s="68">
        <f t="shared" si="195"/>
        <v>45713</v>
      </c>
      <c r="C377" s="73">
        <v>2.6393300000000002</v>
      </c>
      <c r="D377" s="7">
        <f t="shared" si="192"/>
        <v>0.50147269999999999</v>
      </c>
      <c r="E377" s="65">
        <f t="shared" si="193"/>
        <v>269.98219999999998</v>
      </c>
      <c r="F377" s="8" t="s">
        <v>9</v>
      </c>
      <c r="G377" s="17"/>
      <c r="H377" s="31"/>
      <c r="I377" s="29"/>
    </row>
    <row r="378" spans="1:9" s="20" customFormat="1" ht="12.65" customHeight="1">
      <c r="A378" s="68">
        <f t="shared" si="194"/>
        <v>45714</v>
      </c>
      <c r="B378" s="68">
        <f>+IF(C378&gt;0,A378+2,"")</f>
        <v>45716</v>
      </c>
      <c r="C378" s="73">
        <v>2.6393300000000002</v>
      </c>
      <c r="D378" s="7">
        <f t="shared" si="192"/>
        <v>0.50147269999999999</v>
      </c>
      <c r="E378" s="65">
        <f t="shared" si="193"/>
        <v>269.98219999999998</v>
      </c>
      <c r="F378" s="8" t="s">
        <v>9</v>
      </c>
      <c r="G378" s="17"/>
      <c r="H378" s="31"/>
      <c r="I378" s="29"/>
    </row>
    <row r="379" spans="1:9" s="20" customFormat="1">
      <c r="A379" s="68">
        <f t="shared" ref="A379:A384" si="196">+B378+1</f>
        <v>45717</v>
      </c>
      <c r="B379" s="68">
        <f>+IF(C379&gt;0,A379+3,"")</f>
        <v>45720</v>
      </c>
      <c r="C379" s="73">
        <v>2.4259499999999998</v>
      </c>
      <c r="D379" s="7">
        <f t="shared" si="192"/>
        <v>0.46093049999999997</v>
      </c>
      <c r="E379" s="65">
        <f t="shared" si="193"/>
        <v>269.98219999999998</v>
      </c>
      <c r="F379" s="8" t="s">
        <v>9</v>
      </c>
      <c r="G379" s="17"/>
      <c r="H379" s="31"/>
      <c r="I379" s="29"/>
    </row>
    <row r="380" spans="1:9" s="20" customFormat="1">
      <c r="A380" s="68">
        <f t="shared" si="196"/>
        <v>45721</v>
      </c>
      <c r="B380" s="68">
        <f t="shared" ref="B380:B383" si="197">+IF(C380&gt;0,A380+6,"")</f>
        <v>45727</v>
      </c>
      <c r="C380" s="73">
        <v>2.4259499999999998</v>
      </c>
      <c r="D380" s="7">
        <f t="shared" si="192"/>
        <v>0.46093049999999997</v>
      </c>
      <c r="E380" s="65">
        <f t="shared" si="193"/>
        <v>269.98219999999998</v>
      </c>
      <c r="F380" s="8" t="s">
        <v>9</v>
      </c>
      <c r="G380" s="17"/>
      <c r="H380" s="31"/>
      <c r="I380" s="29"/>
    </row>
    <row r="381" spans="1:9" s="20" customFormat="1" ht="12.65" customHeight="1">
      <c r="A381" s="68">
        <f t="shared" si="196"/>
        <v>45728</v>
      </c>
      <c r="B381" s="68">
        <f t="shared" si="197"/>
        <v>45734</v>
      </c>
      <c r="C381" s="73">
        <v>2.4259499999999998</v>
      </c>
      <c r="D381" s="7">
        <f t="shared" ref="D381" si="198">+IF(C381="","",C381*19%)</f>
        <v>0.46093049999999997</v>
      </c>
      <c r="E381" s="65">
        <f t="shared" ref="E381" si="199">+IF(D381="","",269.9822)</f>
        <v>269.98219999999998</v>
      </c>
      <c r="F381" s="8" t="s">
        <v>9</v>
      </c>
      <c r="G381" s="17"/>
      <c r="H381" s="31"/>
      <c r="I381" s="29"/>
    </row>
    <row r="382" spans="1:9" s="20" customFormat="1" ht="12.65" customHeight="1">
      <c r="A382" s="68">
        <f t="shared" si="196"/>
        <v>45735</v>
      </c>
      <c r="B382" s="68">
        <f t="shared" si="197"/>
        <v>45741</v>
      </c>
      <c r="C382" s="73">
        <v>2.4259499999999998</v>
      </c>
      <c r="D382" s="7">
        <f t="shared" ref="D382" si="200">+IF(C382="","",C382*19%)</f>
        <v>0.46093049999999997</v>
      </c>
      <c r="E382" s="65">
        <f t="shared" ref="E382" si="201">+IF(D382="","",269.9822)</f>
        <v>269.98219999999998</v>
      </c>
      <c r="F382" s="8" t="s">
        <v>9</v>
      </c>
      <c r="G382" s="17"/>
      <c r="H382" s="31"/>
      <c r="I382" s="29"/>
    </row>
    <row r="383" spans="1:9" s="20" customFormat="1" ht="12.65" customHeight="1">
      <c r="A383" s="68">
        <f t="shared" si="196"/>
        <v>45742</v>
      </c>
      <c r="B383" s="68">
        <f t="shared" si="197"/>
        <v>45748</v>
      </c>
      <c r="C383" s="73">
        <v>2.4259499999999998</v>
      </c>
      <c r="D383" s="7">
        <f t="shared" ref="D383" si="202">+IF(C383="","",C383*19%)</f>
        <v>0.46093049999999997</v>
      </c>
      <c r="E383" s="65">
        <f t="shared" ref="E383" si="203">+IF(D383="","",269.9822)</f>
        <v>269.98219999999998</v>
      </c>
      <c r="F383" s="8" t="s">
        <v>9</v>
      </c>
      <c r="G383" s="17"/>
      <c r="H383" s="31"/>
      <c r="I383" s="29"/>
    </row>
    <row r="384" spans="1:9" s="20" customFormat="1" ht="24.75" customHeight="1">
      <c r="A384" s="66">
        <f t="shared" si="196"/>
        <v>45749</v>
      </c>
      <c r="B384" s="66">
        <f>+IF(C384&gt;0,A384+5,"")</f>
        <v>45754</v>
      </c>
      <c r="C384" s="73">
        <v>2.4259499999999998</v>
      </c>
      <c r="D384" s="7">
        <f t="shared" ref="D384" si="204">+IF(C384="","",C384*19%)</f>
        <v>0.46093049999999997</v>
      </c>
      <c r="E384" s="65">
        <f t="shared" ref="E384" si="205">+IF(D384="","",269.9822)</f>
        <v>269.98219999999998</v>
      </c>
      <c r="F384" s="8" t="s">
        <v>9</v>
      </c>
      <c r="G384" s="17"/>
      <c r="H384" s="76"/>
      <c r="I384" s="29"/>
    </row>
    <row r="385" spans="1:9" s="20" customFormat="1" ht="31.5" customHeight="1">
      <c r="A385" s="66">
        <f>+B384+1</f>
        <v>45755</v>
      </c>
      <c r="B385" s="66">
        <f>+IF(C385&gt;0,A385+7,"")</f>
        <v>45762</v>
      </c>
      <c r="C385" s="73">
        <v>2.2765499999999999</v>
      </c>
      <c r="D385" s="7">
        <f t="shared" ref="D385" si="206">+IF(C385="","",C385*19%)</f>
        <v>0.4325445</v>
      </c>
      <c r="E385" s="65">
        <f t="shared" ref="E385" si="207">+IF(D385="","",269.9822)</f>
        <v>269.98219999999998</v>
      </c>
      <c r="F385" s="8" t="s">
        <v>9</v>
      </c>
      <c r="G385" s="17"/>
      <c r="H385" s="76"/>
      <c r="I385" s="29"/>
    </row>
    <row r="386" spans="1:9" s="20" customFormat="1" ht="15.5">
      <c r="A386" s="66">
        <f>+B385+1</f>
        <v>45763</v>
      </c>
      <c r="B386" s="66">
        <f>+IF(C386&gt;0,A386+6,"")</f>
        <v>45769</v>
      </c>
      <c r="C386" s="73">
        <v>2.2765499999999999</v>
      </c>
      <c r="D386" s="7">
        <f t="shared" ref="D386" si="208">+IF(C386="","",C386*19%)</f>
        <v>0.4325445</v>
      </c>
      <c r="E386" s="65">
        <f t="shared" ref="E386" si="209">+IF(D386="","",269.9822)</f>
        <v>269.98219999999998</v>
      </c>
      <c r="F386" s="8" t="s">
        <v>9</v>
      </c>
      <c r="G386" s="17"/>
      <c r="H386" s="76"/>
      <c r="I386" s="29"/>
    </row>
    <row r="387" spans="1:9" s="20" customFormat="1" ht="12.65" customHeight="1">
      <c r="A387" s="66">
        <f>+B386+1</f>
        <v>45770</v>
      </c>
      <c r="B387" s="66">
        <f>+IF(C387&gt;0,A387+6,"")</f>
        <v>45776</v>
      </c>
      <c r="C387" s="73">
        <v>2.25536</v>
      </c>
      <c r="D387" s="7">
        <f t="shared" ref="D387" si="210">+IF(C387="","",C387*19%)</f>
        <v>0.42851840000000002</v>
      </c>
      <c r="E387" s="65">
        <f t="shared" ref="E387" si="211">+IF(D387="","",269.9822)</f>
        <v>269.98219999999998</v>
      </c>
      <c r="F387" s="8" t="s">
        <v>9</v>
      </c>
      <c r="G387" s="17"/>
      <c r="H387" s="31"/>
      <c r="I387" s="29"/>
    </row>
    <row r="388" spans="1:9" s="20" customFormat="1" ht="12.65" customHeight="1">
      <c r="A388" s="66">
        <f>+B387+1</f>
        <v>45777</v>
      </c>
      <c r="B388" s="66">
        <f>+IF(C388&gt;0,A388+6,"")</f>
        <v>45783</v>
      </c>
      <c r="C388" s="73">
        <v>2.25536</v>
      </c>
      <c r="D388" s="7">
        <f t="shared" ref="D388" si="212">+IF(C388="","",C388*19%)</f>
        <v>0.42851840000000002</v>
      </c>
      <c r="E388" s="65">
        <f t="shared" ref="E388" si="213">+IF(D388="","",269.9822)</f>
        <v>269.98219999999998</v>
      </c>
      <c r="F388" s="8" t="s">
        <v>9</v>
      </c>
      <c r="G388" s="17"/>
      <c r="H388" s="31"/>
      <c r="I388" s="29"/>
    </row>
    <row r="389" spans="1:9" s="20" customFormat="1" ht="12.65" customHeight="1">
      <c r="A389" s="66">
        <f>+B388+1</f>
        <v>45784</v>
      </c>
      <c r="B389" s="66">
        <f>+IF(C389&gt;0,A389+6,"")</f>
        <v>45790</v>
      </c>
      <c r="C389" s="73">
        <v>2.25536</v>
      </c>
      <c r="D389" s="7">
        <f t="shared" ref="D389" si="214">+IF(C389="","",C389*19%)</f>
        <v>0.42851840000000002</v>
      </c>
      <c r="E389" s="65">
        <f t="shared" ref="E389" si="215">+IF(D389="","",269.9822)</f>
        <v>269.98219999999998</v>
      </c>
      <c r="F389" s="8" t="s">
        <v>9</v>
      </c>
      <c r="G389" s="17"/>
      <c r="H389" s="31"/>
      <c r="I389" s="29"/>
    </row>
    <row r="390" spans="1:9" s="20" customFormat="1" ht="12.65" customHeight="1">
      <c r="A390" s="36"/>
      <c r="B390" s="36"/>
      <c r="C390" s="74"/>
      <c r="D390" s="70"/>
      <c r="E390" s="71"/>
      <c r="F390" s="72"/>
      <c r="G390" s="17"/>
      <c r="H390" s="31"/>
      <c r="I390" s="29"/>
    </row>
    <row r="391" spans="1:9" s="20" customFormat="1" ht="12.65" customHeight="1">
      <c r="A391" s="36"/>
      <c r="B391" s="36"/>
      <c r="C391" s="74"/>
      <c r="D391" s="70"/>
      <c r="E391" s="71"/>
      <c r="F391" s="72"/>
      <c r="G391" s="17"/>
      <c r="H391" s="31"/>
      <c r="I391" s="29"/>
    </row>
    <row r="392" spans="1:9" s="20" customFormat="1" ht="12.65" customHeight="1">
      <c r="A392" s="36"/>
      <c r="B392" s="36"/>
      <c r="C392" s="74"/>
      <c r="D392" s="70"/>
      <c r="E392" s="71"/>
      <c r="F392" s="72"/>
      <c r="G392" s="17"/>
      <c r="H392" s="31"/>
      <c r="I392" s="29"/>
    </row>
    <row r="393" spans="1:9" s="20" customFormat="1" ht="12.65" customHeight="1">
      <c r="A393" s="36"/>
      <c r="B393" s="36"/>
      <c r="C393" s="74"/>
      <c r="D393" s="70"/>
      <c r="E393" s="71"/>
      <c r="F393" s="72"/>
      <c r="G393" s="17"/>
      <c r="H393" s="31"/>
      <c r="I393" s="29"/>
    </row>
    <row r="394" spans="1:9" s="20" customFormat="1" ht="12.65" customHeight="1">
      <c r="A394" s="36"/>
      <c r="B394" s="36"/>
      <c r="C394" s="74"/>
      <c r="D394" s="70"/>
      <c r="E394" s="71"/>
      <c r="F394" s="72"/>
      <c r="G394" s="17"/>
      <c r="H394" s="31"/>
      <c r="I394" s="29"/>
    </row>
    <row r="395" spans="1:9" s="20" customFormat="1" ht="12.65" customHeight="1">
      <c r="A395" s="36"/>
      <c r="B395" s="36"/>
      <c r="C395" s="74"/>
      <c r="D395" s="70"/>
      <c r="E395" s="71"/>
      <c r="F395" s="72"/>
      <c r="G395" s="17"/>
      <c r="H395" s="31"/>
      <c r="I395" s="29"/>
    </row>
    <row r="396" spans="1:9" s="20" customFormat="1" ht="12.75" customHeight="1">
      <c r="A396" s="82" t="s">
        <v>35</v>
      </c>
      <c r="B396" s="24"/>
      <c r="C396" s="30"/>
      <c r="D396" s="7"/>
      <c r="E396" s="65"/>
      <c r="F396" s="8"/>
      <c r="G396" s="17"/>
      <c r="H396" s="31"/>
      <c r="I396" s="29"/>
    </row>
    <row r="397" spans="1:9" s="20" customFormat="1" ht="55.4" customHeight="1">
      <c r="A397" s="85" t="s">
        <v>26</v>
      </c>
      <c r="B397" s="89"/>
      <c r="C397" s="89"/>
      <c r="D397" s="89"/>
      <c r="E397" s="89"/>
      <c r="F397" s="89"/>
      <c r="G397" s="89"/>
    </row>
    <row r="398" spans="1:9" s="20" customFormat="1">
      <c r="A398" s="27" t="s">
        <v>3</v>
      </c>
      <c r="B398" s="28"/>
      <c r="C398" s="28"/>
      <c r="D398" s="28"/>
      <c r="E398" s="28"/>
      <c r="F398" s="28"/>
      <c r="G398" s="28"/>
    </row>
    <row r="399" spans="1:9" s="20" customFormat="1">
      <c r="A399" s="28"/>
      <c r="B399" s="28"/>
      <c r="C399" s="28"/>
      <c r="D399" s="28"/>
      <c r="E399" s="28"/>
      <c r="F399" s="28"/>
      <c r="G399" s="28"/>
    </row>
    <row r="400" spans="1:9" s="20" customFormat="1" ht="15" customHeight="1">
      <c r="A400" s="90"/>
      <c r="B400" s="90"/>
      <c r="C400" s="90"/>
      <c r="D400" s="90"/>
      <c r="E400" s="90"/>
      <c r="F400" s="90"/>
      <c r="G400" s="90"/>
    </row>
    <row r="401" spans="1:7">
      <c r="A401" s="27"/>
    </row>
    <row r="402" spans="1:7">
      <c r="A402" s="84" t="str">
        <f>+'Barranca - Cartagena'!A682</f>
        <v xml:space="preserve">IP Ingreso al productor </v>
      </c>
      <c r="C402" s="34"/>
    </row>
    <row r="403" spans="1:7">
      <c r="A403" s="28"/>
      <c r="B403" s="28"/>
      <c r="C403" s="28"/>
      <c r="D403" s="28"/>
      <c r="E403" s="28"/>
      <c r="F403" s="28"/>
      <c r="G403" s="28"/>
    </row>
    <row r="404" spans="1:7" ht="14.25" customHeight="1">
      <c r="A404" s="81" t="s">
        <v>44</v>
      </c>
      <c r="B404" s="81" t="s">
        <v>42</v>
      </c>
      <c r="C404" s="81" t="s">
        <v>41</v>
      </c>
      <c r="D404" s="81" t="s">
        <v>46</v>
      </c>
      <c r="E404" s="28"/>
      <c r="F404" s="28"/>
      <c r="G404" s="28"/>
    </row>
    <row r="405" spans="1:7">
      <c r="A405" s="78">
        <v>45658</v>
      </c>
      <c r="B405" s="80">
        <f t="shared" ref="B405:B468" si="216">+IF(C405=0,"",LOOKUP(A405,$A$14:$C$396,$C$14:$C$396))</f>
        <v>2.3502900000000002</v>
      </c>
      <c r="C405" s="79">
        <f>+'Barranca - Cartagena'!C686</f>
        <v>4409.1499999999996</v>
      </c>
      <c r="D405" s="79">
        <f>+ROUND(B405*C405,2)</f>
        <v>10362.780000000001</v>
      </c>
      <c r="E405" s="28"/>
      <c r="F405" s="28"/>
      <c r="G405" s="28"/>
    </row>
    <row r="406" spans="1:7">
      <c r="A406" s="78">
        <v>45659</v>
      </c>
      <c r="B406" s="80">
        <f t="shared" si="216"/>
        <v>2.3502900000000002</v>
      </c>
      <c r="C406" s="79">
        <f>+'Barranca - Cartagena'!C687</f>
        <v>4409.1499999999996</v>
      </c>
      <c r="D406" s="79">
        <f t="shared" ref="D406:D469" si="217">+ROUND(B406*C406,2)</f>
        <v>10362.780000000001</v>
      </c>
    </row>
    <row r="407" spans="1:7">
      <c r="A407" s="78">
        <v>45660</v>
      </c>
      <c r="B407" s="80">
        <f t="shared" si="216"/>
        <v>2.3502900000000002</v>
      </c>
      <c r="C407" s="79">
        <f>+'Barranca - Cartagena'!C688</f>
        <v>4410.5</v>
      </c>
      <c r="D407" s="79">
        <f t="shared" si="217"/>
        <v>10365.950000000001</v>
      </c>
    </row>
    <row r="408" spans="1:7">
      <c r="A408" s="78">
        <v>45661</v>
      </c>
      <c r="B408" s="80">
        <f t="shared" si="216"/>
        <v>2.3502900000000002</v>
      </c>
      <c r="C408" s="79">
        <f>+'Barranca - Cartagena'!C689</f>
        <v>4355.51</v>
      </c>
      <c r="D408" s="79">
        <f t="shared" si="217"/>
        <v>10236.709999999999</v>
      </c>
    </row>
    <row r="409" spans="1:7">
      <c r="A409" s="78">
        <v>45662</v>
      </c>
      <c r="B409" s="80">
        <f t="shared" si="216"/>
        <v>2.3502900000000002</v>
      </c>
      <c r="C409" s="79">
        <f>+'Barranca - Cartagena'!C690</f>
        <v>4355.51</v>
      </c>
      <c r="D409" s="79">
        <f t="shared" si="217"/>
        <v>10236.709999999999</v>
      </c>
    </row>
    <row r="410" spans="1:7">
      <c r="A410" s="78">
        <v>45663</v>
      </c>
      <c r="B410" s="80">
        <f t="shared" si="216"/>
        <v>2.3502900000000002</v>
      </c>
      <c r="C410" s="79">
        <f>+'Barranca - Cartagena'!C691</f>
        <v>4355.51</v>
      </c>
      <c r="D410" s="79">
        <f t="shared" si="217"/>
        <v>10236.709999999999</v>
      </c>
    </row>
    <row r="411" spans="1:7">
      <c r="A411" s="78">
        <v>45664</v>
      </c>
      <c r="B411" s="80">
        <f t="shared" si="216"/>
        <v>2.3502900000000002</v>
      </c>
      <c r="C411" s="79">
        <f>+'Barranca - Cartagena'!C692</f>
        <v>4355.51</v>
      </c>
      <c r="D411" s="79">
        <f t="shared" si="217"/>
        <v>10236.709999999999</v>
      </c>
    </row>
    <row r="412" spans="1:7">
      <c r="A412" s="78">
        <v>45665</v>
      </c>
      <c r="B412" s="80">
        <f t="shared" si="216"/>
        <v>2.3502900000000002</v>
      </c>
      <c r="C412" s="79">
        <f>+'Barranca - Cartagena'!C693</f>
        <v>4342.3100000000004</v>
      </c>
      <c r="D412" s="79">
        <f t="shared" si="217"/>
        <v>10205.69</v>
      </c>
    </row>
    <row r="413" spans="1:7">
      <c r="A413" s="78">
        <v>45666</v>
      </c>
      <c r="B413" s="80">
        <f t="shared" si="216"/>
        <v>2.3502900000000002</v>
      </c>
      <c r="C413" s="79">
        <f>+'Barranca - Cartagena'!C694</f>
        <v>4347.42</v>
      </c>
      <c r="D413" s="79">
        <f t="shared" si="217"/>
        <v>10217.700000000001</v>
      </c>
    </row>
    <row r="414" spans="1:7">
      <c r="A414" s="78">
        <v>45667</v>
      </c>
      <c r="B414" s="80">
        <f t="shared" si="216"/>
        <v>2.3502900000000002</v>
      </c>
      <c r="C414" s="79">
        <f>+'Barranca - Cartagena'!C695</f>
        <v>4321.1899999999996</v>
      </c>
      <c r="D414" s="79">
        <f t="shared" si="217"/>
        <v>10156.049999999999</v>
      </c>
    </row>
    <row r="415" spans="1:7">
      <c r="A415" s="78">
        <v>45668</v>
      </c>
      <c r="B415" s="80">
        <f t="shared" si="216"/>
        <v>2.3502900000000002</v>
      </c>
      <c r="C415" s="79">
        <f>+'Barranca - Cartagena'!C696</f>
        <v>4343.4799999999996</v>
      </c>
      <c r="D415" s="79">
        <f t="shared" si="217"/>
        <v>10208.44</v>
      </c>
    </row>
    <row r="416" spans="1:7">
      <c r="A416" s="78">
        <v>45669</v>
      </c>
      <c r="B416" s="80">
        <f t="shared" si="216"/>
        <v>2.3502900000000002</v>
      </c>
      <c r="C416" s="79">
        <f>+'Barranca - Cartagena'!C697</f>
        <v>4343.4799999999996</v>
      </c>
      <c r="D416" s="79">
        <f t="shared" si="217"/>
        <v>10208.44</v>
      </c>
    </row>
    <row r="417" spans="1:4">
      <c r="A417" s="78">
        <v>45670</v>
      </c>
      <c r="B417" s="80">
        <f t="shared" si="216"/>
        <v>2.3502900000000002</v>
      </c>
      <c r="C417" s="79">
        <f>+'Barranca - Cartagena'!C698</f>
        <v>4343.4799999999996</v>
      </c>
      <c r="D417" s="79">
        <f t="shared" si="217"/>
        <v>10208.44</v>
      </c>
    </row>
    <row r="418" spans="1:4">
      <c r="A418" s="78">
        <v>45671</v>
      </c>
      <c r="B418" s="80">
        <f t="shared" si="216"/>
        <v>2.3502900000000002</v>
      </c>
      <c r="C418" s="79">
        <f>+'Barranca - Cartagena'!C699</f>
        <v>4331.2299999999996</v>
      </c>
      <c r="D418" s="79">
        <f t="shared" si="217"/>
        <v>10179.65</v>
      </c>
    </row>
    <row r="419" spans="1:4">
      <c r="A419" s="78">
        <v>45672</v>
      </c>
      <c r="B419" s="80">
        <f t="shared" si="216"/>
        <v>2.6628500000000002</v>
      </c>
      <c r="C419" s="79">
        <f>+'Barranca - Cartagena'!C700</f>
        <v>4300.24</v>
      </c>
      <c r="D419" s="79">
        <f t="shared" si="217"/>
        <v>11450.89</v>
      </c>
    </row>
    <row r="420" spans="1:4">
      <c r="A420" s="78">
        <v>45673</v>
      </c>
      <c r="B420" s="80">
        <f t="shared" si="216"/>
        <v>2.6628500000000002</v>
      </c>
      <c r="C420" s="79">
        <f>+'Barranca - Cartagena'!C701</f>
        <v>4294.1099999999997</v>
      </c>
      <c r="D420" s="79">
        <f t="shared" si="217"/>
        <v>11434.57</v>
      </c>
    </row>
    <row r="421" spans="1:4">
      <c r="A421" s="78">
        <v>45674</v>
      </c>
      <c r="B421" s="80">
        <f t="shared" si="216"/>
        <v>2.6628500000000002</v>
      </c>
      <c r="C421" s="79">
        <f>+'Barranca - Cartagena'!C702</f>
        <v>4338.1499999999996</v>
      </c>
      <c r="D421" s="79">
        <f t="shared" si="217"/>
        <v>11551.84</v>
      </c>
    </row>
    <row r="422" spans="1:4">
      <c r="A422" s="78">
        <v>45675</v>
      </c>
      <c r="B422" s="80">
        <f t="shared" si="216"/>
        <v>2.6628500000000002</v>
      </c>
      <c r="C422" s="79">
        <f>+'Barranca - Cartagena'!C703</f>
        <v>4344.2700000000004</v>
      </c>
      <c r="D422" s="79">
        <f t="shared" si="217"/>
        <v>11568.14</v>
      </c>
    </row>
    <row r="423" spans="1:4">
      <c r="A423" s="78">
        <v>45676</v>
      </c>
      <c r="B423" s="80">
        <f t="shared" si="216"/>
        <v>2.6628500000000002</v>
      </c>
      <c r="C423" s="79">
        <f>+'Barranca - Cartagena'!C704</f>
        <v>4344.2700000000004</v>
      </c>
      <c r="D423" s="79">
        <f t="shared" si="217"/>
        <v>11568.14</v>
      </c>
    </row>
    <row r="424" spans="1:4">
      <c r="A424" s="78">
        <v>45677</v>
      </c>
      <c r="B424" s="80">
        <f t="shared" si="216"/>
        <v>2.6628500000000002</v>
      </c>
      <c r="C424" s="79">
        <f>+'Barranca - Cartagena'!C705</f>
        <v>4344.2700000000004</v>
      </c>
      <c r="D424" s="79">
        <f t="shared" si="217"/>
        <v>11568.14</v>
      </c>
    </row>
    <row r="425" spans="1:4">
      <c r="A425" s="78">
        <v>45678</v>
      </c>
      <c r="B425" s="80">
        <f t="shared" si="216"/>
        <v>2.6628500000000002</v>
      </c>
      <c r="C425" s="79">
        <f>+'Barranca - Cartagena'!C706</f>
        <v>4344.2700000000004</v>
      </c>
      <c r="D425" s="79">
        <f t="shared" si="217"/>
        <v>11568.14</v>
      </c>
    </row>
    <row r="426" spans="1:4">
      <c r="A426" s="78">
        <v>45679</v>
      </c>
      <c r="B426" s="80">
        <f t="shared" si="216"/>
        <v>2.6628500000000002</v>
      </c>
      <c r="C426" s="79">
        <f>+'Barranca - Cartagena'!C707</f>
        <v>4307.07</v>
      </c>
      <c r="D426" s="79">
        <f t="shared" si="217"/>
        <v>11469.08</v>
      </c>
    </row>
    <row r="427" spans="1:4">
      <c r="A427" s="78">
        <v>45680</v>
      </c>
      <c r="B427" s="80">
        <f t="shared" si="216"/>
        <v>2.6628500000000002</v>
      </c>
      <c r="C427" s="79">
        <f>+'Barranca - Cartagena'!C708</f>
        <v>4278.01</v>
      </c>
      <c r="D427" s="79">
        <f t="shared" si="217"/>
        <v>11391.7</v>
      </c>
    </row>
    <row r="428" spans="1:4">
      <c r="A428" s="78">
        <v>45681</v>
      </c>
      <c r="B428" s="80">
        <f t="shared" si="216"/>
        <v>2.6628500000000002</v>
      </c>
      <c r="C428" s="79">
        <f>+'Barranca - Cartagena'!C709</f>
        <v>4245.6499999999996</v>
      </c>
      <c r="D428" s="79">
        <f t="shared" si="217"/>
        <v>11305.53</v>
      </c>
    </row>
    <row r="429" spans="1:4">
      <c r="A429" s="78">
        <v>45682</v>
      </c>
      <c r="B429" s="80">
        <f t="shared" si="216"/>
        <v>2.6628500000000002</v>
      </c>
      <c r="C429" s="79">
        <f>+'Barranca - Cartagena'!C710</f>
        <v>4188.46</v>
      </c>
      <c r="D429" s="79">
        <f t="shared" si="217"/>
        <v>11153.24</v>
      </c>
    </row>
    <row r="430" spans="1:4">
      <c r="A430" s="78">
        <v>45683</v>
      </c>
      <c r="B430" s="80">
        <f t="shared" si="216"/>
        <v>2.6628500000000002</v>
      </c>
      <c r="C430" s="79">
        <f>+'Barranca - Cartagena'!C711</f>
        <v>4188.46</v>
      </c>
      <c r="D430" s="79">
        <f t="shared" si="217"/>
        <v>11153.24</v>
      </c>
    </row>
    <row r="431" spans="1:4">
      <c r="A431" s="78">
        <v>45684</v>
      </c>
      <c r="B431" s="80">
        <f t="shared" si="216"/>
        <v>2.6628500000000002</v>
      </c>
      <c r="C431" s="79">
        <f>+'Barranca - Cartagena'!C712</f>
        <v>4188.46</v>
      </c>
      <c r="D431" s="79">
        <f t="shared" si="217"/>
        <v>11153.24</v>
      </c>
    </row>
    <row r="432" spans="1:4">
      <c r="A432" s="78">
        <v>45685</v>
      </c>
      <c r="B432" s="80">
        <f t="shared" si="216"/>
        <v>2.6628500000000002</v>
      </c>
      <c r="C432" s="79">
        <f>+'Barranca - Cartagena'!C713</f>
        <v>4220.8599999999997</v>
      </c>
      <c r="D432" s="79">
        <f t="shared" si="217"/>
        <v>11239.52</v>
      </c>
    </row>
    <row r="433" spans="1:4">
      <c r="A433" s="78">
        <v>45686</v>
      </c>
      <c r="B433" s="80">
        <f t="shared" si="216"/>
        <v>2.6393300000000002</v>
      </c>
      <c r="C433" s="79">
        <f>+'Barranca - Cartagena'!C714</f>
        <v>4219</v>
      </c>
      <c r="D433" s="79">
        <f t="shared" si="217"/>
        <v>11135.33</v>
      </c>
    </row>
    <row r="434" spans="1:4">
      <c r="A434" s="78">
        <v>45687</v>
      </c>
      <c r="B434" s="80">
        <f t="shared" si="216"/>
        <v>2.6393300000000002</v>
      </c>
      <c r="C434" s="79">
        <f>+'Barranca - Cartagena'!C715</f>
        <v>4195.6000000000004</v>
      </c>
      <c r="D434" s="79">
        <f t="shared" si="217"/>
        <v>11073.57</v>
      </c>
    </row>
    <row r="435" spans="1:4">
      <c r="A435" s="78">
        <v>45688</v>
      </c>
      <c r="B435" s="80">
        <f t="shared" si="216"/>
        <v>2.6393300000000002</v>
      </c>
      <c r="C435" s="79">
        <f>+'Barranca - Cartagena'!C716</f>
        <v>4170.01</v>
      </c>
      <c r="D435" s="79">
        <f t="shared" si="217"/>
        <v>11006.03</v>
      </c>
    </row>
    <row r="436" spans="1:4">
      <c r="A436" s="78">
        <v>45689</v>
      </c>
      <c r="B436" s="80">
        <f t="shared" si="216"/>
        <v>2.6393300000000002</v>
      </c>
      <c r="C436" s="79">
        <f>+'Barranca - Cartagena'!C717</f>
        <v>4183.93</v>
      </c>
      <c r="D436" s="79">
        <f t="shared" si="217"/>
        <v>11042.77</v>
      </c>
    </row>
    <row r="437" spans="1:4">
      <c r="A437" s="78">
        <v>45690</v>
      </c>
      <c r="B437" s="80">
        <f t="shared" si="216"/>
        <v>2.6393300000000002</v>
      </c>
      <c r="C437" s="79">
        <f>+'Barranca - Cartagena'!C718</f>
        <v>4183.93</v>
      </c>
      <c r="D437" s="79">
        <f t="shared" si="217"/>
        <v>11042.77</v>
      </c>
    </row>
    <row r="438" spans="1:4">
      <c r="A438" s="78">
        <v>45691</v>
      </c>
      <c r="B438" s="80">
        <f t="shared" si="216"/>
        <v>2.6393300000000002</v>
      </c>
      <c r="C438" s="79">
        <f>+'Barranca - Cartagena'!C719</f>
        <v>4183.93</v>
      </c>
      <c r="D438" s="79">
        <f t="shared" si="217"/>
        <v>11042.77</v>
      </c>
    </row>
    <row r="439" spans="1:4">
      <c r="A439" s="78">
        <v>45692</v>
      </c>
      <c r="B439" s="80">
        <f t="shared" si="216"/>
        <v>2.6393300000000002</v>
      </c>
      <c r="C439" s="79">
        <f>+'Barranca - Cartagena'!C720</f>
        <v>4198.66</v>
      </c>
      <c r="D439" s="79">
        <f t="shared" si="217"/>
        <v>11081.65</v>
      </c>
    </row>
    <row r="440" spans="1:4">
      <c r="A440" s="78">
        <v>45693</v>
      </c>
      <c r="B440" s="80">
        <f t="shared" si="216"/>
        <v>2.6393300000000002</v>
      </c>
      <c r="C440" s="79">
        <f>+'Barranca - Cartagena'!C721</f>
        <v>4153.54</v>
      </c>
      <c r="D440" s="79">
        <f t="shared" si="217"/>
        <v>10962.56</v>
      </c>
    </row>
    <row r="441" spans="1:4">
      <c r="A441" s="78">
        <v>45694</v>
      </c>
      <c r="B441" s="80">
        <f t="shared" si="216"/>
        <v>2.6393300000000002</v>
      </c>
      <c r="C441" s="79">
        <f>+'Barranca - Cartagena'!C722</f>
        <v>4180.0600000000004</v>
      </c>
      <c r="D441" s="79">
        <f t="shared" si="217"/>
        <v>11032.56</v>
      </c>
    </row>
    <row r="442" spans="1:4">
      <c r="A442" s="78">
        <v>45695</v>
      </c>
      <c r="B442" s="80">
        <f t="shared" si="216"/>
        <v>2.6393300000000002</v>
      </c>
      <c r="C442" s="79">
        <f>+'Barranca - Cartagena'!C723</f>
        <v>4150.99</v>
      </c>
      <c r="D442" s="79">
        <f t="shared" si="217"/>
        <v>10955.83</v>
      </c>
    </row>
    <row r="443" spans="1:4">
      <c r="A443" s="78">
        <v>45696</v>
      </c>
      <c r="B443" s="80">
        <f t="shared" si="216"/>
        <v>2.6393300000000002</v>
      </c>
      <c r="C443" s="79">
        <f>+'Barranca - Cartagena'!C724</f>
        <v>4113.7</v>
      </c>
      <c r="D443" s="79">
        <f t="shared" si="217"/>
        <v>10857.41</v>
      </c>
    </row>
    <row r="444" spans="1:4">
      <c r="A444" s="78">
        <v>45697</v>
      </c>
      <c r="B444" s="80">
        <f t="shared" si="216"/>
        <v>2.6393300000000002</v>
      </c>
      <c r="C444" s="79">
        <f>+'Barranca - Cartagena'!C725</f>
        <v>4113.7</v>
      </c>
      <c r="D444" s="79">
        <f t="shared" si="217"/>
        <v>10857.41</v>
      </c>
    </row>
    <row r="445" spans="1:4">
      <c r="A445" s="78">
        <v>45698</v>
      </c>
      <c r="B445" s="80">
        <f t="shared" si="216"/>
        <v>2.6393300000000002</v>
      </c>
      <c r="C445" s="79">
        <f>+'Barranca - Cartagena'!C726</f>
        <v>4113.7</v>
      </c>
      <c r="D445" s="79">
        <f t="shared" si="217"/>
        <v>10857.41</v>
      </c>
    </row>
    <row r="446" spans="1:4">
      <c r="A446" s="78">
        <v>45699</v>
      </c>
      <c r="B446" s="80">
        <f t="shared" si="216"/>
        <v>2.6393300000000002</v>
      </c>
      <c r="C446" s="79">
        <f>+'Barranca - Cartagena'!C727</f>
        <v>4132.93</v>
      </c>
      <c r="D446" s="79">
        <f t="shared" si="217"/>
        <v>10908.17</v>
      </c>
    </row>
    <row r="447" spans="1:4">
      <c r="A447" s="78">
        <v>45700</v>
      </c>
      <c r="B447" s="80">
        <f t="shared" si="216"/>
        <v>2.6393300000000002</v>
      </c>
      <c r="C447" s="79">
        <f>+'Barranca - Cartagena'!C728</f>
        <v>4153.8</v>
      </c>
      <c r="D447" s="79">
        <f t="shared" si="217"/>
        <v>10963.25</v>
      </c>
    </row>
    <row r="448" spans="1:4">
      <c r="A448" s="78">
        <v>45701</v>
      </c>
      <c r="B448" s="80">
        <f t="shared" si="216"/>
        <v>2.6393300000000002</v>
      </c>
      <c r="C448" s="79">
        <f>+'Barranca - Cartagena'!C729</f>
        <v>4165.07</v>
      </c>
      <c r="D448" s="79">
        <f t="shared" si="217"/>
        <v>10992.99</v>
      </c>
    </row>
    <row r="449" spans="1:4">
      <c r="A449" s="78">
        <v>45702</v>
      </c>
      <c r="B449" s="80">
        <f t="shared" si="216"/>
        <v>2.6393300000000002</v>
      </c>
      <c r="C449" s="79">
        <f>+'Barranca - Cartagena'!C730</f>
        <v>4161.46</v>
      </c>
      <c r="D449" s="79">
        <f t="shared" si="217"/>
        <v>10983.47</v>
      </c>
    </row>
    <row r="450" spans="1:4">
      <c r="A450" s="78">
        <v>45703</v>
      </c>
      <c r="B450" s="80">
        <f t="shared" si="216"/>
        <v>2.6393300000000002</v>
      </c>
      <c r="C450" s="79">
        <f>+'Barranca - Cartagena'!C731</f>
        <v>4100.66</v>
      </c>
      <c r="D450" s="79">
        <f t="shared" si="217"/>
        <v>10822.99</v>
      </c>
    </row>
    <row r="451" spans="1:4">
      <c r="A451" s="78">
        <v>45704</v>
      </c>
      <c r="B451" s="80">
        <f t="shared" si="216"/>
        <v>2.6393300000000002</v>
      </c>
      <c r="C451" s="79">
        <f>+'Barranca - Cartagena'!C732</f>
        <v>4100.66</v>
      </c>
      <c r="D451" s="79">
        <f t="shared" si="217"/>
        <v>10822.99</v>
      </c>
    </row>
    <row r="452" spans="1:4">
      <c r="A452" s="78">
        <v>45705</v>
      </c>
      <c r="B452" s="80">
        <f t="shared" si="216"/>
        <v>2.6393300000000002</v>
      </c>
      <c r="C452" s="79">
        <f>+'Barranca - Cartagena'!C733</f>
        <v>4100.66</v>
      </c>
      <c r="D452" s="79">
        <f t="shared" si="217"/>
        <v>10822.99</v>
      </c>
    </row>
    <row r="453" spans="1:4">
      <c r="A453" s="78">
        <v>45706</v>
      </c>
      <c r="B453" s="80">
        <f t="shared" si="216"/>
        <v>2.6393300000000002</v>
      </c>
      <c r="C453" s="79">
        <f>+'Barranca - Cartagena'!C734</f>
        <v>4100.66</v>
      </c>
      <c r="D453" s="79">
        <f t="shared" si="217"/>
        <v>10822.99</v>
      </c>
    </row>
    <row r="454" spans="1:4">
      <c r="A454" s="78">
        <v>45707</v>
      </c>
      <c r="B454" s="80">
        <f t="shared" si="216"/>
        <v>2.6393300000000002</v>
      </c>
      <c r="C454" s="79">
        <f>+'Barranca - Cartagena'!C735</f>
        <v>4111.38</v>
      </c>
      <c r="D454" s="79">
        <f t="shared" si="217"/>
        <v>10851.29</v>
      </c>
    </row>
    <row r="455" spans="1:4">
      <c r="A455" s="78">
        <v>45708</v>
      </c>
      <c r="B455" s="80">
        <f t="shared" si="216"/>
        <v>2.6393300000000002</v>
      </c>
      <c r="C455" s="79">
        <f>+'Barranca - Cartagena'!C736</f>
        <v>4098.67</v>
      </c>
      <c r="D455" s="79">
        <f t="shared" si="217"/>
        <v>10817.74</v>
      </c>
    </row>
    <row r="456" spans="1:4">
      <c r="A456" s="78">
        <v>45709</v>
      </c>
      <c r="B456" s="80">
        <f t="shared" si="216"/>
        <v>2.6393300000000002</v>
      </c>
      <c r="C456" s="79">
        <f>+'Barranca - Cartagena'!C737</f>
        <v>4077.56</v>
      </c>
      <c r="D456" s="79">
        <f t="shared" si="217"/>
        <v>10762.03</v>
      </c>
    </row>
    <row r="457" spans="1:4">
      <c r="A457" s="78">
        <v>45710</v>
      </c>
      <c r="B457" s="80">
        <f t="shared" si="216"/>
        <v>2.6393300000000002</v>
      </c>
      <c r="C457" s="79">
        <f>+'Barranca - Cartagena'!C738</f>
        <v>4073.56</v>
      </c>
      <c r="D457" s="79">
        <f t="shared" si="217"/>
        <v>10751.47</v>
      </c>
    </row>
    <row r="458" spans="1:4">
      <c r="A458" s="78">
        <v>45711</v>
      </c>
      <c r="B458" s="80">
        <f t="shared" si="216"/>
        <v>2.6393300000000002</v>
      </c>
      <c r="C458" s="79">
        <f>+'Barranca - Cartagena'!C739</f>
        <v>4073.56</v>
      </c>
      <c r="D458" s="79">
        <f t="shared" si="217"/>
        <v>10751.47</v>
      </c>
    </row>
    <row r="459" spans="1:4">
      <c r="A459" s="78">
        <v>45712</v>
      </c>
      <c r="B459" s="80">
        <f t="shared" si="216"/>
        <v>2.6393300000000002</v>
      </c>
      <c r="C459" s="79">
        <f>+'Barranca - Cartagena'!C740</f>
        <v>4073.56</v>
      </c>
      <c r="D459" s="79">
        <f t="shared" si="217"/>
        <v>10751.47</v>
      </c>
    </row>
    <row r="460" spans="1:4">
      <c r="A460" s="78">
        <v>45713</v>
      </c>
      <c r="B460" s="80">
        <f t="shared" si="216"/>
        <v>2.6393300000000002</v>
      </c>
      <c r="C460" s="79">
        <f>+'Barranca - Cartagena'!C741</f>
        <v>4112.63</v>
      </c>
      <c r="D460" s="79">
        <f t="shared" si="217"/>
        <v>10854.59</v>
      </c>
    </row>
    <row r="461" spans="1:4">
      <c r="A461" s="78">
        <v>45714</v>
      </c>
      <c r="B461" s="80">
        <f t="shared" si="216"/>
        <v>2.6393300000000002</v>
      </c>
      <c r="C461" s="79">
        <f>+'Barranca - Cartagena'!C742</f>
        <v>4126.54</v>
      </c>
      <c r="D461" s="79">
        <f t="shared" si="217"/>
        <v>10891.3</v>
      </c>
    </row>
    <row r="462" spans="1:4">
      <c r="A462" s="78">
        <v>45715</v>
      </c>
      <c r="B462" s="80">
        <f t="shared" si="216"/>
        <v>2.6393300000000002</v>
      </c>
      <c r="C462" s="79">
        <f>+'Barranca - Cartagena'!C743</f>
        <v>4123.1000000000004</v>
      </c>
      <c r="D462" s="79">
        <f t="shared" si="217"/>
        <v>10882.22</v>
      </c>
    </row>
    <row r="463" spans="1:4">
      <c r="A463" s="78">
        <v>45716</v>
      </c>
      <c r="B463" s="80">
        <f t="shared" si="216"/>
        <v>2.6393300000000002</v>
      </c>
      <c r="C463" s="79">
        <f>+'Barranca - Cartagena'!C744</f>
        <v>4120.1099999999997</v>
      </c>
      <c r="D463" s="79">
        <f t="shared" si="217"/>
        <v>10874.33</v>
      </c>
    </row>
    <row r="464" spans="1:4">
      <c r="A464" s="78">
        <v>45717</v>
      </c>
      <c r="B464" s="80">
        <f t="shared" si="216"/>
        <v>2.4259499999999998</v>
      </c>
      <c r="C464" s="79">
        <f>+'Barranca - Cartagena'!C745</f>
        <v>4134.04</v>
      </c>
      <c r="D464" s="79">
        <f t="shared" si="217"/>
        <v>10028.969999999999</v>
      </c>
    </row>
    <row r="465" spans="1:4">
      <c r="A465" s="78">
        <v>45718</v>
      </c>
      <c r="B465" s="80">
        <f t="shared" si="216"/>
        <v>2.4259499999999998</v>
      </c>
      <c r="C465" s="79">
        <f>+'Barranca - Cartagena'!C746</f>
        <v>4134.04</v>
      </c>
      <c r="D465" s="79">
        <f t="shared" si="217"/>
        <v>10028.969999999999</v>
      </c>
    </row>
    <row r="466" spans="1:4">
      <c r="A466" s="78">
        <v>45719</v>
      </c>
      <c r="B466" s="80">
        <f t="shared" si="216"/>
        <v>2.4259499999999998</v>
      </c>
      <c r="C466" s="79">
        <f>+'Barranca - Cartagena'!C747</f>
        <v>4134.04</v>
      </c>
      <c r="D466" s="79">
        <f t="shared" si="217"/>
        <v>10028.969999999999</v>
      </c>
    </row>
    <row r="467" spans="1:4">
      <c r="A467" s="78">
        <v>45720</v>
      </c>
      <c r="B467" s="80">
        <f t="shared" si="216"/>
        <v>2.4259499999999998</v>
      </c>
      <c r="C467" s="79">
        <f>+'Barranca - Cartagena'!C748</f>
        <v>4116.6099999999997</v>
      </c>
      <c r="D467" s="79">
        <f t="shared" si="217"/>
        <v>9986.69</v>
      </c>
    </row>
    <row r="468" spans="1:4">
      <c r="A468" s="78">
        <v>45721</v>
      </c>
      <c r="B468" s="80">
        <f t="shared" si="216"/>
        <v>2.4259499999999998</v>
      </c>
      <c r="C468" s="79">
        <f>+'Barranca - Cartagena'!C749</f>
        <v>4144.18</v>
      </c>
      <c r="D468" s="79">
        <f t="shared" si="217"/>
        <v>10053.57</v>
      </c>
    </row>
    <row r="469" spans="1:4">
      <c r="A469" s="78">
        <v>45722</v>
      </c>
      <c r="B469" s="80">
        <f t="shared" ref="B469:B532" si="218">+IF(C469=0,"",LOOKUP(A469,$A$14:$C$396,$C$14:$C$396))</f>
        <v>2.4259499999999998</v>
      </c>
      <c r="C469" s="79">
        <f>+'Barranca - Cartagena'!C750</f>
        <v>4125.63</v>
      </c>
      <c r="D469" s="79">
        <f t="shared" si="217"/>
        <v>10008.57</v>
      </c>
    </row>
    <row r="470" spans="1:4">
      <c r="A470" s="78">
        <v>45723</v>
      </c>
      <c r="B470" s="80">
        <f t="shared" si="218"/>
        <v>2.4259499999999998</v>
      </c>
      <c r="C470" s="79">
        <f>+'Barranca - Cartagena'!C751</f>
        <v>4104.5600000000004</v>
      </c>
      <c r="D470" s="79">
        <f t="shared" ref="D470:D533" si="219">+ROUND(B470*C470,2)</f>
        <v>9957.4599999999991</v>
      </c>
    </row>
    <row r="471" spans="1:4">
      <c r="A471" s="78">
        <v>45724</v>
      </c>
      <c r="B471" s="80">
        <f t="shared" si="218"/>
        <v>2.4259499999999998</v>
      </c>
      <c r="C471" s="79">
        <f>+'Barranca - Cartagena'!C752</f>
        <v>4116.8</v>
      </c>
      <c r="D471" s="79">
        <f t="shared" si="219"/>
        <v>9987.15</v>
      </c>
    </row>
    <row r="472" spans="1:4">
      <c r="A472" s="78">
        <v>45725</v>
      </c>
      <c r="B472" s="80">
        <f t="shared" si="218"/>
        <v>2.4259499999999998</v>
      </c>
      <c r="C472" s="79">
        <f>+'Barranca - Cartagena'!C753</f>
        <v>4116.8</v>
      </c>
      <c r="D472" s="79">
        <f t="shared" si="219"/>
        <v>9987.15</v>
      </c>
    </row>
    <row r="473" spans="1:4">
      <c r="A473" s="78">
        <v>45726</v>
      </c>
      <c r="B473" s="80">
        <f t="shared" si="218"/>
        <v>2.4259499999999998</v>
      </c>
      <c r="C473" s="79">
        <f>+'Barranca - Cartagena'!C754</f>
        <v>4116.8</v>
      </c>
      <c r="D473" s="79">
        <f t="shared" si="219"/>
        <v>9987.15</v>
      </c>
    </row>
    <row r="474" spans="1:4">
      <c r="A474" s="78">
        <v>45727</v>
      </c>
      <c r="B474" s="80">
        <f t="shared" si="218"/>
        <v>2.4259499999999998</v>
      </c>
      <c r="C474" s="79">
        <f>+'Barranca - Cartagena'!C755</f>
        <v>4161.96</v>
      </c>
      <c r="D474" s="79">
        <f t="shared" si="219"/>
        <v>10096.709999999999</v>
      </c>
    </row>
    <row r="475" spans="1:4">
      <c r="A475" s="78">
        <v>45728</v>
      </c>
      <c r="B475" s="80">
        <f t="shared" si="218"/>
        <v>2.4259499999999998</v>
      </c>
      <c r="C475" s="79">
        <f>+'Barranca - Cartagena'!C756</f>
        <v>4152.76</v>
      </c>
      <c r="D475" s="79">
        <f t="shared" si="219"/>
        <v>10074.39</v>
      </c>
    </row>
    <row r="476" spans="1:4">
      <c r="A476" s="78">
        <v>45729</v>
      </c>
      <c r="B476" s="80">
        <f t="shared" si="218"/>
        <v>2.4259499999999998</v>
      </c>
      <c r="C476" s="79">
        <f>+'Barranca - Cartagena'!C757</f>
        <v>4110.08</v>
      </c>
      <c r="D476" s="79">
        <f t="shared" si="219"/>
        <v>9970.85</v>
      </c>
    </row>
    <row r="477" spans="1:4">
      <c r="A477" s="78">
        <v>45730</v>
      </c>
      <c r="B477" s="80">
        <f t="shared" si="218"/>
        <v>2.4259499999999998</v>
      </c>
      <c r="C477" s="79">
        <f>+'Barranca - Cartagena'!C758</f>
        <v>4114.18</v>
      </c>
      <c r="D477" s="79">
        <f t="shared" si="219"/>
        <v>9980.7900000000009</v>
      </c>
    </row>
    <row r="478" spans="1:4">
      <c r="A478" s="78">
        <v>45731</v>
      </c>
      <c r="B478" s="80">
        <f t="shared" si="218"/>
        <v>2.4259499999999998</v>
      </c>
      <c r="C478" s="79">
        <f>+'Barranca - Cartagena'!C759</f>
        <v>4102.67</v>
      </c>
      <c r="D478" s="79">
        <f t="shared" si="219"/>
        <v>9952.8700000000008</v>
      </c>
    </row>
    <row r="479" spans="1:4">
      <c r="A479" s="78">
        <v>45732</v>
      </c>
      <c r="B479" s="80">
        <f t="shared" si="218"/>
        <v>2.4259499999999998</v>
      </c>
      <c r="C479" s="79">
        <f>+'Barranca - Cartagena'!C760</f>
        <v>4102.67</v>
      </c>
      <c r="D479" s="79">
        <f t="shared" si="219"/>
        <v>9952.8700000000008</v>
      </c>
    </row>
    <row r="480" spans="1:4">
      <c r="A480" s="78">
        <v>45733</v>
      </c>
      <c r="B480" s="80">
        <f t="shared" si="218"/>
        <v>2.4259499999999998</v>
      </c>
      <c r="C480" s="79">
        <f>+'Barranca - Cartagena'!C761</f>
        <v>4102.67</v>
      </c>
      <c r="D480" s="79">
        <f t="shared" si="219"/>
        <v>9952.8700000000008</v>
      </c>
    </row>
    <row r="481" spans="1:4">
      <c r="A481" s="78">
        <v>45734</v>
      </c>
      <c r="B481" s="80">
        <f t="shared" si="218"/>
        <v>2.4259499999999998</v>
      </c>
      <c r="C481" s="79">
        <f>+'Barranca - Cartagena'!C762</f>
        <v>4076.7</v>
      </c>
      <c r="D481" s="79">
        <f t="shared" si="219"/>
        <v>9889.8700000000008</v>
      </c>
    </row>
    <row r="482" spans="1:4">
      <c r="A482" s="78">
        <v>45735</v>
      </c>
      <c r="B482" s="80">
        <f t="shared" si="218"/>
        <v>2.4259499999999998</v>
      </c>
      <c r="C482" s="79">
        <f>+'Barranca - Cartagena'!C763</f>
        <v>4126.03</v>
      </c>
      <c r="D482" s="79">
        <f t="shared" si="219"/>
        <v>10009.540000000001</v>
      </c>
    </row>
    <row r="483" spans="1:4">
      <c r="A483" s="78">
        <v>45736</v>
      </c>
      <c r="B483" s="80">
        <f t="shared" si="218"/>
        <v>2.4259499999999998</v>
      </c>
      <c r="C483" s="79">
        <f>+'Barranca - Cartagena'!C764</f>
        <v>4143.1400000000003</v>
      </c>
      <c r="D483" s="79">
        <f t="shared" si="219"/>
        <v>10051.049999999999</v>
      </c>
    </row>
    <row r="484" spans="1:4">
      <c r="A484" s="78">
        <v>45737</v>
      </c>
      <c r="B484" s="80">
        <f t="shared" si="218"/>
        <v>2.4259499999999998</v>
      </c>
      <c r="C484" s="79">
        <f>+'Barranca - Cartagena'!C765</f>
        <v>4187.72</v>
      </c>
      <c r="D484" s="79">
        <f t="shared" si="219"/>
        <v>10159.200000000001</v>
      </c>
    </row>
    <row r="485" spans="1:4">
      <c r="A485" s="78">
        <v>45738</v>
      </c>
      <c r="B485" s="80">
        <f t="shared" si="218"/>
        <v>2.4259499999999998</v>
      </c>
      <c r="C485" s="79">
        <f>+'Barranca - Cartagena'!C766</f>
        <v>4168.82</v>
      </c>
      <c r="D485" s="79">
        <f t="shared" si="219"/>
        <v>10113.35</v>
      </c>
    </row>
    <row r="486" spans="1:4">
      <c r="A486" s="78">
        <v>45739</v>
      </c>
      <c r="B486" s="80">
        <f t="shared" si="218"/>
        <v>2.4259499999999998</v>
      </c>
      <c r="C486" s="79">
        <f>+'Barranca - Cartagena'!C767</f>
        <v>4168.82</v>
      </c>
      <c r="D486" s="79">
        <f t="shared" si="219"/>
        <v>10113.35</v>
      </c>
    </row>
    <row r="487" spans="1:4">
      <c r="A487" s="78">
        <v>45740</v>
      </c>
      <c r="B487" s="80">
        <f t="shared" si="218"/>
        <v>2.4259499999999998</v>
      </c>
      <c r="C487" s="79">
        <f>+'Barranca - Cartagena'!C768</f>
        <v>4168.82</v>
      </c>
      <c r="D487" s="79">
        <f t="shared" si="219"/>
        <v>10113.35</v>
      </c>
    </row>
    <row r="488" spans="1:4">
      <c r="A488" s="78">
        <v>45741</v>
      </c>
      <c r="B488" s="80">
        <f t="shared" si="218"/>
        <v>2.4259499999999998</v>
      </c>
      <c r="C488" s="79">
        <f>+'Barranca - Cartagena'!C769</f>
        <v>4168.82</v>
      </c>
      <c r="D488" s="79">
        <f t="shared" si="219"/>
        <v>10113.35</v>
      </c>
    </row>
    <row r="489" spans="1:4">
      <c r="A489" s="78">
        <v>45742</v>
      </c>
      <c r="B489" s="80">
        <f t="shared" si="218"/>
        <v>2.4259499999999998</v>
      </c>
      <c r="C489" s="79">
        <f>+'Barranca - Cartagena'!C770</f>
        <v>4107.1400000000003</v>
      </c>
      <c r="D489" s="79">
        <f t="shared" si="219"/>
        <v>9963.7199999999993</v>
      </c>
    </row>
    <row r="490" spans="1:4">
      <c r="A490" s="78">
        <v>45743</v>
      </c>
      <c r="B490" s="80">
        <f t="shared" si="218"/>
        <v>2.4259499999999998</v>
      </c>
      <c r="C490" s="79">
        <f>+'Barranca - Cartagena'!C771</f>
        <v>4131.42</v>
      </c>
      <c r="D490" s="79">
        <f t="shared" si="219"/>
        <v>10022.620000000001</v>
      </c>
    </row>
    <row r="491" spans="1:4">
      <c r="A491" s="78">
        <v>45744</v>
      </c>
      <c r="B491" s="80">
        <f t="shared" si="218"/>
        <v>2.4259499999999998</v>
      </c>
      <c r="C491" s="79">
        <f>+'Barranca - Cartagena'!C772</f>
        <v>4152.59</v>
      </c>
      <c r="D491" s="79">
        <f t="shared" si="219"/>
        <v>10073.98</v>
      </c>
    </row>
    <row r="492" spans="1:4">
      <c r="A492" s="78">
        <v>45745</v>
      </c>
      <c r="B492" s="80">
        <f t="shared" si="218"/>
        <v>2.4259499999999998</v>
      </c>
      <c r="C492" s="79">
        <f>+'Barranca - Cartagena'!C773</f>
        <v>4192.57</v>
      </c>
      <c r="D492" s="79">
        <f t="shared" si="219"/>
        <v>10170.969999999999</v>
      </c>
    </row>
    <row r="493" spans="1:4">
      <c r="A493" s="78">
        <v>45746</v>
      </c>
      <c r="B493" s="80">
        <f t="shared" si="218"/>
        <v>2.4259499999999998</v>
      </c>
      <c r="C493" s="79">
        <f>+'Barranca - Cartagena'!C774</f>
        <v>4192.57</v>
      </c>
      <c r="D493" s="79">
        <f t="shared" si="219"/>
        <v>10170.969999999999</v>
      </c>
    </row>
    <row r="494" spans="1:4">
      <c r="A494" s="78">
        <v>45747</v>
      </c>
      <c r="B494" s="80">
        <f t="shared" si="218"/>
        <v>2.4259499999999998</v>
      </c>
      <c r="C494" s="79">
        <f>+'Barranca - Cartagena'!C775</f>
        <v>4192.57</v>
      </c>
      <c r="D494" s="79">
        <f t="shared" si="219"/>
        <v>10170.969999999999</v>
      </c>
    </row>
    <row r="495" spans="1:4">
      <c r="A495" s="78">
        <v>45748</v>
      </c>
      <c r="B495" s="80">
        <f t="shared" si="218"/>
        <v>2.4259499999999998</v>
      </c>
      <c r="C495" s="79">
        <f>+'Barranca - Cartagena'!C776</f>
        <v>4191.79</v>
      </c>
      <c r="D495" s="79">
        <f t="shared" si="219"/>
        <v>10169.07</v>
      </c>
    </row>
    <row r="496" spans="1:4">
      <c r="A496" s="78">
        <v>45749</v>
      </c>
      <c r="B496" s="80">
        <f t="shared" si="218"/>
        <v>2.4259499999999998</v>
      </c>
      <c r="C496" s="79">
        <f>+'Barranca - Cartagena'!C777</f>
        <v>4149.24</v>
      </c>
      <c r="D496" s="79">
        <f t="shared" si="219"/>
        <v>10065.85</v>
      </c>
    </row>
    <row r="497" spans="1:4">
      <c r="A497" s="78">
        <v>45750</v>
      </c>
      <c r="B497" s="80">
        <f t="shared" si="218"/>
        <v>2.4259499999999998</v>
      </c>
      <c r="C497" s="79">
        <f>+'Barranca - Cartagena'!C778</f>
        <v>4146.07</v>
      </c>
      <c r="D497" s="79">
        <f t="shared" si="219"/>
        <v>10058.16</v>
      </c>
    </row>
    <row r="498" spans="1:4">
      <c r="A498" s="78">
        <v>45751</v>
      </c>
      <c r="B498" s="80">
        <f t="shared" si="218"/>
        <v>2.4259499999999998</v>
      </c>
      <c r="C498" s="79">
        <f>+'Barranca - Cartagena'!C779</f>
        <v>4130.01</v>
      </c>
      <c r="D498" s="79">
        <f t="shared" si="219"/>
        <v>10019.200000000001</v>
      </c>
    </row>
    <row r="499" spans="1:4">
      <c r="A499" s="78">
        <v>45752</v>
      </c>
      <c r="B499" s="80">
        <f t="shared" si="218"/>
        <v>2.4259499999999998</v>
      </c>
      <c r="C499" s="79">
        <f>+'Barranca - Cartagena'!C780</f>
        <v>4274.03</v>
      </c>
      <c r="D499" s="79">
        <f t="shared" si="219"/>
        <v>10368.58</v>
      </c>
    </row>
    <row r="500" spans="1:4">
      <c r="A500" s="78">
        <v>45753</v>
      </c>
      <c r="B500" s="80">
        <f t="shared" si="218"/>
        <v>2.4259499999999998</v>
      </c>
      <c r="C500" s="79">
        <f>+'Barranca - Cartagena'!C781</f>
        <v>4274.03</v>
      </c>
      <c r="D500" s="79">
        <f t="shared" si="219"/>
        <v>10368.58</v>
      </c>
    </row>
    <row r="501" spans="1:4">
      <c r="A501" s="78">
        <v>45754</v>
      </c>
      <c r="B501" s="80">
        <f t="shared" si="218"/>
        <v>2.4259499999999998</v>
      </c>
      <c r="C501" s="79">
        <f>+'Barranca - Cartagena'!C782</f>
        <v>4274.03</v>
      </c>
      <c r="D501" s="79">
        <f t="shared" si="219"/>
        <v>10368.58</v>
      </c>
    </row>
    <row r="502" spans="1:4">
      <c r="A502" s="78">
        <v>45755</v>
      </c>
      <c r="B502" s="80">
        <f t="shared" si="218"/>
        <v>2.2765499999999999</v>
      </c>
      <c r="C502" s="79">
        <f>+'Barranca - Cartagena'!C783</f>
        <v>4374.53</v>
      </c>
      <c r="D502" s="79">
        <f t="shared" si="219"/>
        <v>9958.84</v>
      </c>
    </row>
    <row r="503" spans="1:4">
      <c r="A503" s="78">
        <v>45756</v>
      </c>
      <c r="B503" s="80">
        <f t="shared" si="218"/>
        <v>2.2765499999999999</v>
      </c>
      <c r="C503" s="79">
        <f>+'Barranca - Cartagena'!C784</f>
        <v>4387.9799999999996</v>
      </c>
      <c r="D503" s="79">
        <f t="shared" si="219"/>
        <v>9989.4599999999991</v>
      </c>
    </row>
    <row r="504" spans="1:4">
      <c r="A504" s="78">
        <v>45757</v>
      </c>
      <c r="B504" s="80">
        <f t="shared" si="218"/>
        <v>2.2765499999999999</v>
      </c>
      <c r="C504" s="79">
        <f>+'Barranca - Cartagena'!C785</f>
        <v>4416.6899999999996</v>
      </c>
      <c r="D504" s="79">
        <f t="shared" si="219"/>
        <v>10054.82</v>
      </c>
    </row>
    <row r="505" spans="1:4">
      <c r="A505" s="78">
        <v>45758</v>
      </c>
      <c r="B505" s="80">
        <f t="shared" si="218"/>
        <v>2.2765499999999999</v>
      </c>
      <c r="C505" s="79">
        <f>+'Barranca - Cartagena'!C786</f>
        <v>4351.55</v>
      </c>
      <c r="D505" s="79">
        <f t="shared" si="219"/>
        <v>9906.52</v>
      </c>
    </row>
    <row r="506" spans="1:4">
      <c r="A506" s="78">
        <v>45759</v>
      </c>
      <c r="B506" s="80">
        <f t="shared" si="218"/>
        <v>2.2765499999999999</v>
      </c>
      <c r="C506" s="79">
        <f>+'Barranca - Cartagena'!C787</f>
        <v>4338.3599999999997</v>
      </c>
      <c r="D506" s="79">
        <f t="shared" si="219"/>
        <v>9876.49</v>
      </c>
    </row>
    <row r="507" spans="1:4">
      <c r="A507" s="78">
        <v>45760</v>
      </c>
      <c r="B507" s="80">
        <f t="shared" si="218"/>
        <v>2.2765499999999999</v>
      </c>
      <c r="C507" s="79">
        <f>+'Barranca - Cartagena'!C788</f>
        <v>4338.3599999999997</v>
      </c>
      <c r="D507" s="79">
        <f t="shared" si="219"/>
        <v>9876.49</v>
      </c>
    </row>
    <row r="508" spans="1:4">
      <c r="A508" s="78">
        <v>45761</v>
      </c>
      <c r="B508" s="80">
        <f t="shared" si="218"/>
        <v>2.2765499999999999</v>
      </c>
      <c r="C508" s="79">
        <f>+'Barranca - Cartagena'!C789</f>
        <v>4338.3599999999997</v>
      </c>
      <c r="D508" s="79">
        <f t="shared" si="219"/>
        <v>9876.49</v>
      </c>
    </row>
    <row r="509" spans="1:4">
      <c r="A509" s="78">
        <v>45762</v>
      </c>
      <c r="B509" s="80">
        <f t="shared" si="218"/>
        <v>2.2765499999999999</v>
      </c>
      <c r="C509" s="79">
        <f>+'Barranca - Cartagena'!C790</f>
        <v>4286.17</v>
      </c>
      <c r="D509" s="79">
        <f t="shared" si="219"/>
        <v>9757.68</v>
      </c>
    </row>
    <row r="510" spans="1:4">
      <c r="A510" s="78">
        <v>45763</v>
      </c>
      <c r="B510" s="80">
        <f t="shared" si="218"/>
        <v>2.2765499999999999</v>
      </c>
      <c r="C510" s="79">
        <f>+'Barranca - Cartagena'!C791</f>
        <v>4329.8999999999996</v>
      </c>
      <c r="D510" s="79">
        <f t="shared" si="219"/>
        <v>9857.23</v>
      </c>
    </row>
    <row r="511" spans="1:4">
      <c r="A511" s="78">
        <v>45764</v>
      </c>
      <c r="B511" s="80">
        <f t="shared" si="218"/>
        <v>2.2765499999999999</v>
      </c>
      <c r="C511" s="79">
        <f>+'Barranca - Cartagena'!C792</f>
        <v>4306.54</v>
      </c>
      <c r="D511" s="79">
        <f t="shared" si="219"/>
        <v>9804.0499999999993</v>
      </c>
    </row>
    <row r="512" spans="1:4">
      <c r="A512" s="78">
        <v>45765</v>
      </c>
      <c r="B512" s="80">
        <f t="shared" si="218"/>
        <v>2.2765499999999999</v>
      </c>
      <c r="C512" s="79">
        <f>+'Barranca - Cartagena'!C793</f>
        <v>4306.54</v>
      </c>
      <c r="D512" s="79">
        <f t="shared" si="219"/>
        <v>9804.0499999999993</v>
      </c>
    </row>
    <row r="513" spans="1:4">
      <c r="A513" s="78">
        <v>45766</v>
      </c>
      <c r="B513" s="80">
        <f t="shared" si="218"/>
        <v>2.2765499999999999</v>
      </c>
      <c r="C513" s="79">
        <f>+'Barranca - Cartagena'!C794</f>
        <v>4306.54</v>
      </c>
      <c r="D513" s="79">
        <f t="shared" si="219"/>
        <v>9804.0499999999993</v>
      </c>
    </row>
    <row r="514" spans="1:4">
      <c r="A514" s="78">
        <v>45767</v>
      </c>
      <c r="B514" s="80">
        <f t="shared" si="218"/>
        <v>2.2765499999999999</v>
      </c>
      <c r="C514" s="79">
        <f>+'Barranca - Cartagena'!C795</f>
        <v>4306.54</v>
      </c>
      <c r="D514" s="79">
        <f t="shared" si="219"/>
        <v>9804.0499999999993</v>
      </c>
    </row>
    <row r="515" spans="1:4">
      <c r="A515" s="78">
        <v>45768</v>
      </c>
      <c r="B515" s="80">
        <f t="shared" si="218"/>
        <v>2.2765499999999999</v>
      </c>
      <c r="C515" s="79">
        <f>+'Barranca - Cartagena'!C796</f>
        <v>4306.54</v>
      </c>
      <c r="D515" s="79">
        <f t="shared" si="219"/>
        <v>9804.0499999999993</v>
      </c>
    </row>
    <row r="516" spans="1:4">
      <c r="A516" s="78">
        <v>45769</v>
      </c>
      <c r="B516" s="80">
        <f t="shared" si="218"/>
        <v>2.2765499999999999</v>
      </c>
      <c r="C516" s="79">
        <f>+'Barranca - Cartagena'!C797</f>
        <v>4272.83</v>
      </c>
      <c r="D516" s="79">
        <f t="shared" si="219"/>
        <v>9727.31</v>
      </c>
    </row>
    <row r="517" spans="1:4">
      <c r="A517" s="78">
        <v>45770</v>
      </c>
      <c r="B517" s="80">
        <f t="shared" si="218"/>
        <v>2.25536</v>
      </c>
      <c r="C517" s="79">
        <f>+'Barranca - Cartagena'!C798</f>
        <v>4283.22</v>
      </c>
      <c r="D517" s="79">
        <f t="shared" si="219"/>
        <v>9660.2000000000007</v>
      </c>
    </row>
    <row r="518" spans="1:4">
      <c r="A518" s="78">
        <v>45771</v>
      </c>
      <c r="B518" s="80">
        <f t="shared" si="218"/>
        <v>2.25536</v>
      </c>
      <c r="C518" s="79">
        <f>+'Barranca - Cartagena'!C799</f>
        <v>4298.3100000000004</v>
      </c>
      <c r="D518" s="79">
        <f t="shared" si="219"/>
        <v>9694.24</v>
      </c>
    </row>
    <row r="519" spans="1:4">
      <c r="A519" s="78">
        <v>45772</v>
      </c>
      <c r="B519" s="80">
        <f t="shared" si="218"/>
        <v>2.25536</v>
      </c>
      <c r="C519" s="79">
        <f>+'Barranca - Cartagena'!C800</f>
        <v>4274.57</v>
      </c>
      <c r="D519" s="79">
        <f t="shared" si="219"/>
        <v>9640.69</v>
      </c>
    </row>
    <row r="520" spans="1:4">
      <c r="A520" s="78">
        <v>45773</v>
      </c>
      <c r="B520" s="80">
        <f t="shared" si="218"/>
        <v>2.25536</v>
      </c>
      <c r="C520" s="79">
        <f>+'Barranca - Cartagena'!C801</f>
        <v>4239.62</v>
      </c>
      <c r="D520" s="79">
        <f t="shared" si="219"/>
        <v>9561.8700000000008</v>
      </c>
    </row>
    <row r="521" spans="1:4">
      <c r="A521" s="78">
        <v>45774</v>
      </c>
      <c r="B521" s="80">
        <f t="shared" si="218"/>
        <v>2.25536</v>
      </c>
      <c r="C521" s="79">
        <f>+'Barranca - Cartagena'!C802</f>
        <v>4239.62</v>
      </c>
      <c r="D521" s="79">
        <f t="shared" si="219"/>
        <v>9561.8700000000008</v>
      </c>
    </row>
    <row r="522" spans="1:4">
      <c r="A522" s="78">
        <v>45775</v>
      </c>
      <c r="B522" s="80">
        <f t="shared" si="218"/>
        <v>2.25536</v>
      </c>
      <c r="C522" s="79">
        <f>+'Barranca - Cartagena'!C803</f>
        <v>4239.62</v>
      </c>
      <c r="D522" s="79">
        <f t="shared" si="219"/>
        <v>9561.8700000000008</v>
      </c>
    </row>
    <row r="523" spans="1:4">
      <c r="A523" s="78">
        <v>45776</v>
      </c>
      <c r="B523" s="80">
        <f t="shared" si="218"/>
        <v>2.25536</v>
      </c>
      <c r="C523" s="79">
        <f>+'Barranca - Cartagena'!C804</f>
        <v>4227.32</v>
      </c>
      <c r="D523" s="79">
        <f t="shared" si="219"/>
        <v>9534.1299999999992</v>
      </c>
    </row>
    <row r="524" spans="1:4">
      <c r="A524" s="78">
        <v>45777</v>
      </c>
      <c r="B524" s="80">
        <f t="shared" si="218"/>
        <v>2.25536</v>
      </c>
      <c r="C524" s="79">
        <f>+'Barranca - Cartagena'!C805</f>
        <v>4198.83</v>
      </c>
      <c r="D524" s="79">
        <f t="shared" si="219"/>
        <v>9469.8700000000008</v>
      </c>
    </row>
    <row r="525" spans="1:4">
      <c r="A525" s="78">
        <v>45778</v>
      </c>
      <c r="B525" s="80" t="str">
        <f t="shared" si="218"/>
        <v/>
      </c>
      <c r="C525" s="79">
        <f>+'Barranca - Cartagena'!C806</f>
        <v>0</v>
      </c>
      <c r="D525" s="79" t="e">
        <f t="shared" si="219"/>
        <v>#VALUE!</v>
      </c>
    </row>
    <row r="526" spans="1:4">
      <c r="A526" s="78">
        <v>45779</v>
      </c>
      <c r="B526" s="80" t="str">
        <f t="shared" si="218"/>
        <v/>
      </c>
      <c r="C526" s="79">
        <f>+'Barranca - Cartagena'!C807</f>
        <v>0</v>
      </c>
      <c r="D526" s="79" t="e">
        <f t="shared" si="219"/>
        <v>#VALUE!</v>
      </c>
    </row>
    <row r="527" spans="1:4">
      <c r="A527" s="78">
        <v>45780</v>
      </c>
      <c r="B527" s="80" t="str">
        <f t="shared" si="218"/>
        <v/>
      </c>
      <c r="C527" s="79">
        <f>+'Barranca - Cartagena'!C808</f>
        <v>0</v>
      </c>
      <c r="D527" s="79" t="e">
        <f t="shared" si="219"/>
        <v>#VALUE!</v>
      </c>
    </row>
    <row r="528" spans="1:4">
      <c r="A528" s="78">
        <v>45781</v>
      </c>
      <c r="B528" s="80" t="str">
        <f t="shared" si="218"/>
        <v/>
      </c>
      <c r="C528" s="79">
        <f>+'Barranca - Cartagena'!C809</f>
        <v>0</v>
      </c>
      <c r="D528" s="79" t="e">
        <f t="shared" si="219"/>
        <v>#VALUE!</v>
      </c>
    </row>
    <row r="529" spans="1:4">
      <c r="A529" s="78">
        <v>45782</v>
      </c>
      <c r="B529" s="80" t="str">
        <f t="shared" si="218"/>
        <v/>
      </c>
      <c r="C529" s="79">
        <f>+'Barranca - Cartagena'!C810</f>
        <v>0</v>
      </c>
      <c r="D529" s="79" t="e">
        <f t="shared" si="219"/>
        <v>#VALUE!</v>
      </c>
    </row>
    <row r="530" spans="1:4">
      <c r="A530" s="78">
        <v>45783</v>
      </c>
      <c r="B530" s="80" t="str">
        <f t="shared" si="218"/>
        <v/>
      </c>
      <c r="C530" s="79">
        <f>+'Barranca - Cartagena'!C811</f>
        <v>0</v>
      </c>
      <c r="D530" s="79" t="e">
        <f t="shared" si="219"/>
        <v>#VALUE!</v>
      </c>
    </row>
    <row r="531" spans="1:4">
      <c r="A531" s="78">
        <v>45784</v>
      </c>
      <c r="B531" s="80" t="str">
        <f t="shared" si="218"/>
        <v/>
      </c>
      <c r="C531" s="79">
        <f>+'Barranca - Cartagena'!C812</f>
        <v>0</v>
      </c>
      <c r="D531" s="79" t="e">
        <f t="shared" si="219"/>
        <v>#VALUE!</v>
      </c>
    </row>
    <row r="532" spans="1:4">
      <c r="A532" s="78">
        <v>45785</v>
      </c>
      <c r="B532" s="80" t="str">
        <f t="shared" si="218"/>
        <v/>
      </c>
      <c r="C532" s="79">
        <f>+'Barranca - Cartagena'!C813</f>
        <v>0</v>
      </c>
      <c r="D532" s="79" t="e">
        <f t="shared" si="219"/>
        <v>#VALUE!</v>
      </c>
    </row>
    <row r="533" spans="1:4">
      <c r="A533" s="78">
        <v>45786</v>
      </c>
      <c r="B533" s="80" t="str">
        <f t="shared" ref="B533:B596" si="220">+IF(C533=0,"",LOOKUP(A533,$A$14:$C$396,$C$14:$C$396))</f>
        <v/>
      </c>
      <c r="C533" s="79">
        <f>+'Barranca - Cartagena'!C814</f>
        <v>0</v>
      </c>
      <c r="D533" s="79" t="e">
        <f t="shared" si="219"/>
        <v>#VALUE!</v>
      </c>
    </row>
    <row r="534" spans="1:4">
      <c r="A534" s="78">
        <v>45787</v>
      </c>
      <c r="B534" s="80" t="str">
        <f t="shared" si="220"/>
        <v/>
      </c>
      <c r="C534" s="79">
        <f>+'Barranca - Cartagena'!C815</f>
        <v>0</v>
      </c>
      <c r="D534" s="79" t="e">
        <f t="shared" ref="D534:D597" si="221">+ROUND(B534*C534,2)</f>
        <v>#VALUE!</v>
      </c>
    </row>
    <row r="535" spans="1:4">
      <c r="A535" s="78">
        <v>45788</v>
      </c>
      <c r="B535" s="80" t="str">
        <f t="shared" si="220"/>
        <v/>
      </c>
      <c r="C535" s="79">
        <f>+'Barranca - Cartagena'!C816</f>
        <v>0</v>
      </c>
      <c r="D535" s="79" t="e">
        <f t="shared" si="221"/>
        <v>#VALUE!</v>
      </c>
    </row>
    <row r="536" spans="1:4">
      <c r="A536" s="78">
        <v>45789</v>
      </c>
      <c r="B536" s="80" t="str">
        <f t="shared" si="220"/>
        <v/>
      </c>
      <c r="C536" s="79">
        <f>+'Barranca - Cartagena'!C817</f>
        <v>0</v>
      </c>
      <c r="D536" s="79" t="e">
        <f t="shared" si="221"/>
        <v>#VALUE!</v>
      </c>
    </row>
    <row r="537" spans="1:4">
      <c r="A537" s="78">
        <v>45790</v>
      </c>
      <c r="B537" s="80" t="str">
        <f t="shared" si="220"/>
        <v/>
      </c>
      <c r="C537" s="79">
        <f>+'Barranca - Cartagena'!C818</f>
        <v>0</v>
      </c>
      <c r="D537" s="79" t="e">
        <f t="shared" si="221"/>
        <v>#VALUE!</v>
      </c>
    </row>
    <row r="538" spans="1:4">
      <c r="A538" s="78">
        <v>45791</v>
      </c>
      <c r="B538" s="80" t="str">
        <f t="shared" si="220"/>
        <v/>
      </c>
      <c r="C538" s="79">
        <f>+'Barranca - Cartagena'!C819</f>
        <v>0</v>
      </c>
      <c r="D538" s="79" t="e">
        <f t="shared" si="221"/>
        <v>#VALUE!</v>
      </c>
    </row>
    <row r="539" spans="1:4">
      <c r="A539" s="78">
        <v>45792</v>
      </c>
      <c r="B539" s="80" t="str">
        <f t="shared" si="220"/>
        <v/>
      </c>
      <c r="C539" s="79">
        <f>+'Barranca - Cartagena'!C820</f>
        <v>0</v>
      </c>
      <c r="D539" s="79" t="e">
        <f t="shared" si="221"/>
        <v>#VALUE!</v>
      </c>
    </row>
    <row r="540" spans="1:4">
      <c r="A540" s="78">
        <v>45793</v>
      </c>
      <c r="B540" s="80" t="str">
        <f t="shared" si="220"/>
        <v/>
      </c>
      <c r="C540" s="79">
        <f>+'Barranca - Cartagena'!C821</f>
        <v>0</v>
      </c>
      <c r="D540" s="79" t="e">
        <f t="shared" si="221"/>
        <v>#VALUE!</v>
      </c>
    </row>
    <row r="541" spans="1:4">
      <c r="A541" s="78">
        <v>45794</v>
      </c>
      <c r="B541" s="80" t="str">
        <f t="shared" si="220"/>
        <v/>
      </c>
      <c r="C541" s="79">
        <f>+'Barranca - Cartagena'!C822</f>
        <v>0</v>
      </c>
      <c r="D541" s="79" t="e">
        <f t="shared" si="221"/>
        <v>#VALUE!</v>
      </c>
    </row>
    <row r="542" spans="1:4">
      <c r="A542" s="78">
        <v>45795</v>
      </c>
      <c r="B542" s="80" t="str">
        <f t="shared" si="220"/>
        <v/>
      </c>
      <c r="C542" s="79">
        <f>+'Barranca - Cartagena'!C823</f>
        <v>0</v>
      </c>
      <c r="D542" s="79" t="e">
        <f t="shared" si="221"/>
        <v>#VALUE!</v>
      </c>
    </row>
    <row r="543" spans="1:4">
      <c r="A543" s="78">
        <v>45796</v>
      </c>
      <c r="B543" s="80" t="str">
        <f t="shared" si="220"/>
        <v/>
      </c>
      <c r="C543" s="79">
        <f>+'Barranca - Cartagena'!C824</f>
        <v>0</v>
      </c>
      <c r="D543" s="79" t="e">
        <f t="shared" si="221"/>
        <v>#VALUE!</v>
      </c>
    </row>
    <row r="544" spans="1:4">
      <c r="A544" s="78">
        <v>45797</v>
      </c>
      <c r="B544" s="80" t="str">
        <f t="shared" si="220"/>
        <v/>
      </c>
      <c r="C544" s="79">
        <f>+'Barranca - Cartagena'!C825</f>
        <v>0</v>
      </c>
      <c r="D544" s="79" t="e">
        <f t="shared" si="221"/>
        <v>#VALUE!</v>
      </c>
    </row>
    <row r="545" spans="1:4">
      <c r="A545" s="78">
        <v>45798</v>
      </c>
      <c r="B545" s="80" t="str">
        <f t="shared" si="220"/>
        <v/>
      </c>
      <c r="C545" s="79">
        <f>+'Barranca - Cartagena'!C826</f>
        <v>0</v>
      </c>
      <c r="D545" s="79" t="e">
        <f t="shared" si="221"/>
        <v>#VALUE!</v>
      </c>
    </row>
    <row r="546" spans="1:4">
      <c r="A546" s="78">
        <v>45799</v>
      </c>
      <c r="B546" s="80" t="str">
        <f t="shared" si="220"/>
        <v/>
      </c>
      <c r="C546" s="79">
        <f>+'Barranca - Cartagena'!C827</f>
        <v>0</v>
      </c>
      <c r="D546" s="79" t="e">
        <f t="shared" si="221"/>
        <v>#VALUE!</v>
      </c>
    </row>
    <row r="547" spans="1:4">
      <c r="A547" s="78">
        <v>45800</v>
      </c>
      <c r="B547" s="80" t="str">
        <f t="shared" si="220"/>
        <v/>
      </c>
      <c r="C547" s="79">
        <f>+'Barranca - Cartagena'!C828</f>
        <v>0</v>
      </c>
      <c r="D547" s="79" t="e">
        <f t="shared" si="221"/>
        <v>#VALUE!</v>
      </c>
    </row>
    <row r="548" spans="1:4">
      <c r="A548" s="78">
        <v>45801</v>
      </c>
      <c r="B548" s="80" t="str">
        <f t="shared" si="220"/>
        <v/>
      </c>
      <c r="C548" s="79">
        <f>+'Barranca - Cartagena'!C829</f>
        <v>0</v>
      </c>
      <c r="D548" s="79" t="e">
        <f t="shared" si="221"/>
        <v>#VALUE!</v>
      </c>
    </row>
    <row r="549" spans="1:4">
      <c r="A549" s="78">
        <v>45802</v>
      </c>
      <c r="B549" s="80" t="str">
        <f t="shared" si="220"/>
        <v/>
      </c>
      <c r="C549" s="79">
        <f>+'Barranca - Cartagena'!C830</f>
        <v>0</v>
      </c>
      <c r="D549" s="79" t="e">
        <f t="shared" si="221"/>
        <v>#VALUE!</v>
      </c>
    </row>
    <row r="550" spans="1:4">
      <c r="A550" s="78">
        <v>45803</v>
      </c>
      <c r="B550" s="80" t="str">
        <f t="shared" si="220"/>
        <v/>
      </c>
      <c r="C550" s="79">
        <f>+'Barranca - Cartagena'!C831</f>
        <v>0</v>
      </c>
      <c r="D550" s="79" t="e">
        <f t="shared" si="221"/>
        <v>#VALUE!</v>
      </c>
    </row>
    <row r="551" spans="1:4">
      <c r="A551" s="78">
        <v>45804</v>
      </c>
      <c r="B551" s="80" t="str">
        <f t="shared" si="220"/>
        <v/>
      </c>
      <c r="C551" s="79">
        <f>+'Barranca - Cartagena'!C832</f>
        <v>0</v>
      </c>
      <c r="D551" s="79" t="e">
        <f t="shared" si="221"/>
        <v>#VALUE!</v>
      </c>
    </row>
    <row r="552" spans="1:4">
      <c r="A552" s="78">
        <v>45805</v>
      </c>
      <c r="B552" s="80" t="str">
        <f t="shared" si="220"/>
        <v/>
      </c>
      <c r="C552" s="79">
        <f>+'Barranca - Cartagena'!C833</f>
        <v>0</v>
      </c>
      <c r="D552" s="79" t="e">
        <f t="shared" si="221"/>
        <v>#VALUE!</v>
      </c>
    </row>
    <row r="553" spans="1:4">
      <c r="A553" s="78">
        <v>45806</v>
      </c>
      <c r="B553" s="80" t="str">
        <f t="shared" si="220"/>
        <v/>
      </c>
      <c r="C553" s="79">
        <f>+'Barranca - Cartagena'!C834</f>
        <v>0</v>
      </c>
      <c r="D553" s="79" t="e">
        <f t="shared" si="221"/>
        <v>#VALUE!</v>
      </c>
    </row>
    <row r="554" spans="1:4">
      <c r="A554" s="78">
        <v>45807</v>
      </c>
      <c r="B554" s="80" t="str">
        <f t="shared" si="220"/>
        <v/>
      </c>
      <c r="C554" s="79">
        <f>+'Barranca - Cartagena'!C835</f>
        <v>0</v>
      </c>
      <c r="D554" s="79" t="e">
        <f t="shared" si="221"/>
        <v>#VALUE!</v>
      </c>
    </row>
    <row r="555" spans="1:4">
      <c r="A555" s="78">
        <v>45808</v>
      </c>
      <c r="B555" s="80" t="str">
        <f t="shared" si="220"/>
        <v/>
      </c>
      <c r="C555" s="79">
        <f>+'Barranca - Cartagena'!C836</f>
        <v>0</v>
      </c>
      <c r="D555" s="79" t="e">
        <f t="shared" si="221"/>
        <v>#VALUE!</v>
      </c>
    </row>
    <row r="556" spans="1:4">
      <c r="A556" s="78">
        <v>45809</v>
      </c>
      <c r="B556" s="80" t="str">
        <f t="shared" si="220"/>
        <v/>
      </c>
      <c r="C556" s="79">
        <f>+'Barranca - Cartagena'!C837</f>
        <v>0</v>
      </c>
      <c r="D556" s="79" t="e">
        <f t="shared" si="221"/>
        <v>#VALUE!</v>
      </c>
    </row>
    <row r="557" spans="1:4">
      <c r="A557" s="78">
        <v>45810</v>
      </c>
      <c r="B557" s="80" t="str">
        <f t="shared" si="220"/>
        <v/>
      </c>
      <c r="C557" s="79">
        <f>+'Barranca - Cartagena'!C838</f>
        <v>0</v>
      </c>
      <c r="D557" s="79" t="e">
        <f t="shared" si="221"/>
        <v>#VALUE!</v>
      </c>
    </row>
    <row r="558" spans="1:4">
      <c r="A558" s="78">
        <v>45811</v>
      </c>
      <c r="B558" s="80" t="str">
        <f t="shared" si="220"/>
        <v/>
      </c>
      <c r="C558" s="79">
        <f>+'Barranca - Cartagena'!C839</f>
        <v>0</v>
      </c>
      <c r="D558" s="79" t="e">
        <f t="shared" si="221"/>
        <v>#VALUE!</v>
      </c>
    </row>
    <row r="559" spans="1:4">
      <c r="A559" s="78">
        <v>45812</v>
      </c>
      <c r="B559" s="80" t="str">
        <f t="shared" si="220"/>
        <v/>
      </c>
      <c r="C559" s="79">
        <f>+'Barranca - Cartagena'!C840</f>
        <v>0</v>
      </c>
      <c r="D559" s="79" t="e">
        <f t="shared" si="221"/>
        <v>#VALUE!</v>
      </c>
    </row>
    <row r="560" spans="1:4">
      <c r="A560" s="78">
        <v>45813</v>
      </c>
      <c r="B560" s="80" t="str">
        <f t="shared" si="220"/>
        <v/>
      </c>
      <c r="C560" s="79">
        <f>+'Barranca - Cartagena'!C841</f>
        <v>0</v>
      </c>
      <c r="D560" s="79" t="e">
        <f t="shared" si="221"/>
        <v>#VALUE!</v>
      </c>
    </row>
    <row r="561" spans="1:4">
      <c r="A561" s="78">
        <v>45814</v>
      </c>
      <c r="B561" s="80" t="str">
        <f t="shared" si="220"/>
        <v/>
      </c>
      <c r="C561" s="79">
        <f>+'Barranca - Cartagena'!C842</f>
        <v>0</v>
      </c>
      <c r="D561" s="79" t="e">
        <f t="shared" si="221"/>
        <v>#VALUE!</v>
      </c>
    </row>
    <row r="562" spans="1:4">
      <c r="A562" s="78">
        <v>45815</v>
      </c>
      <c r="B562" s="80" t="str">
        <f t="shared" si="220"/>
        <v/>
      </c>
      <c r="C562" s="79">
        <f>+'Barranca - Cartagena'!C843</f>
        <v>0</v>
      </c>
      <c r="D562" s="79" t="e">
        <f t="shared" si="221"/>
        <v>#VALUE!</v>
      </c>
    </row>
    <row r="563" spans="1:4">
      <c r="A563" s="78">
        <v>45816</v>
      </c>
      <c r="B563" s="80" t="str">
        <f t="shared" si="220"/>
        <v/>
      </c>
      <c r="C563" s="79">
        <f>+'Barranca - Cartagena'!C844</f>
        <v>0</v>
      </c>
      <c r="D563" s="79" t="e">
        <f t="shared" si="221"/>
        <v>#VALUE!</v>
      </c>
    </row>
    <row r="564" spans="1:4">
      <c r="A564" s="78">
        <v>45817</v>
      </c>
      <c r="B564" s="80" t="str">
        <f t="shared" si="220"/>
        <v/>
      </c>
      <c r="C564" s="79">
        <f>+'Barranca - Cartagena'!C845</f>
        <v>0</v>
      </c>
      <c r="D564" s="79" t="e">
        <f t="shared" si="221"/>
        <v>#VALUE!</v>
      </c>
    </row>
    <row r="565" spans="1:4">
      <c r="A565" s="78">
        <v>45818</v>
      </c>
      <c r="B565" s="80" t="str">
        <f t="shared" si="220"/>
        <v/>
      </c>
      <c r="C565" s="79">
        <f>+'Barranca - Cartagena'!C846</f>
        <v>0</v>
      </c>
      <c r="D565" s="79" t="e">
        <f t="shared" si="221"/>
        <v>#VALUE!</v>
      </c>
    </row>
    <row r="566" spans="1:4">
      <c r="A566" s="78">
        <v>45819</v>
      </c>
      <c r="B566" s="80" t="str">
        <f t="shared" si="220"/>
        <v/>
      </c>
      <c r="C566" s="79">
        <f>+'Barranca - Cartagena'!C847</f>
        <v>0</v>
      </c>
      <c r="D566" s="79" t="e">
        <f t="shared" si="221"/>
        <v>#VALUE!</v>
      </c>
    </row>
    <row r="567" spans="1:4">
      <c r="A567" s="78">
        <v>45820</v>
      </c>
      <c r="B567" s="80" t="str">
        <f t="shared" si="220"/>
        <v/>
      </c>
      <c r="C567" s="79">
        <f>+'Barranca - Cartagena'!C848</f>
        <v>0</v>
      </c>
      <c r="D567" s="79" t="e">
        <f t="shared" si="221"/>
        <v>#VALUE!</v>
      </c>
    </row>
    <row r="568" spans="1:4">
      <c r="A568" s="78">
        <v>45821</v>
      </c>
      <c r="B568" s="80" t="str">
        <f t="shared" si="220"/>
        <v/>
      </c>
      <c r="C568" s="79">
        <f>+'Barranca - Cartagena'!C849</f>
        <v>0</v>
      </c>
      <c r="D568" s="79" t="e">
        <f t="shared" si="221"/>
        <v>#VALUE!</v>
      </c>
    </row>
    <row r="569" spans="1:4">
      <c r="A569" s="78">
        <v>45822</v>
      </c>
      <c r="B569" s="80" t="str">
        <f t="shared" si="220"/>
        <v/>
      </c>
      <c r="C569" s="79">
        <f>+'Barranca - Cartagena'!C850</f>
        <v>0</v>
      </c>
      <c r="D569" s="79" t="e">
        <f t="shared" si="221"/>
        <v>#VALUE!</v>
      </c>
    </row>
    <row r="570" spans="1:4">
      <c r="A570" s="78">
        <v>45823</v>
      </c>
      <c r="B570" s="80" t="str">
        <f t="shared" si="220"/>
        <v/>
      </c>
      <c r="C570" s="79">
        <f>+'Barranca - Cartagena'!C851</f>
        <v>0</v>
      </c>
      <c r="D570" s="79" t="e">
        <f t="shared" si="221"/>
        <v>#VALUE!</v>
      </c>
    </row>
    <row r="571" spans="1:4">
      <c r="A571" s="78">
        <v>45824</v>
      </c>
      <c r="B571" s="80" t="str">
        <f t="shared" si="220"/>
        <v/>
      </c>
      <c r="C571" s="79">
        <f>+'Barranca - Cartagena'!C852</f>
        <v>0</v>
      </c>
      <c r="D571" s="79" t="e">
        <f t="shared" si="221"/>
        <v>#VALUE!</v>
      </c>
    </row>
    <row r="572" spans="1:4">
      <c r="A572" s="78">
        <v>45825</v>
      </c>
      <c r="B572" s="80" t="str">
        <f t="shared" si="220"/>
        <v/>
      </c>
      <c r="C572" s="79">
        <f>+'Barranca - Cartagena'!C853</f>
        <v>0</v>
      </c>
      <c r="D572" s="79" t="e">
        <f t="shared" si="221"/>
        <v>#VALUE!</v>
      </c>
    </row>
    <row r="573" spans="1:4">
      <c r="A573" s="78">
        <v>45826</v>
      </c>
      <c r="B573" s="80" t="str">
        <f t="shared" si="220"/>
        <v/>
      </c>
      <c r="C573" s="79">
        <f>+'Barranca - Cartagena'!C854</f>
        <v>0</v>
      </c>
      <c r="D573" s="79" t="e">
        <f t="shared" si="221"/>
        <v>#VALUE!</v>
      </c>
    </row>
    <row r="574" spans="1:4">
      <c r="A574" s="78">
        <v>45827</v>
      </c>
      <c r="B574" s="80" t="str">
        <f t="shared" si="220"/>
        <v/>
      </c>
      <c r="C574" s="79">
        <f>+'Barranca - Cartagena'!C855</f>
        <v>0</v>
      </c>
      <c r="D574" s="79" t="e">
        <f t="shared" si="221"/>
        <v>#VALUE!</v>
      </c>
    </row>
    <row r="575" spans="1:4">
      <c r="A575" s="78">
        <v>45828</v>
      </c>
      <c r="B575" s="80" t="str">
        <f t="shared" si="220"/>
        <v/>
      </c>
      <c r="C575" s="79">
        <f>+'Barranca - Cartagena'!C856</f>
        <v>0</v>
      </c>
      <c r="D575" s="79" t="e">
        <f t="shared" si="221"/>
        <v>#VALUE!</v>
      </c>
    </row>
    <row r="576" spans="1:4">
      <c r="A576" s="78">
        <v>45829</v>
      </c>
      <c r="B576" s="80" t="str">
        <f t="shared" si="220"/>
        <v/>
      </c>
      <c r="C576" s="79">
        <f>+'Barranca - Cartagena'!C857</f>
        <v>0</v>
      </c>
      <c r="D576" s="79" t="e">
        <f t="shared" si="221"/>
        <v>#VALUE!</v>
      </c>
    </row>
    <row r="577" spans="1:4">
      <c r="A577" s="78">
        <v>45830</v>
      </c>
      <c r="B577" s="80" t="str">
        <f t="shared" si="220"/>
        <v/>
      </c>
      <c r="C577" s="79">
        <f>+'Barranca - Cartagena'!C858</f>
        <v>0</v>
      </c>
      <c r="D577" s="79" t="e">
        <f t="shared" si="221"/>
        <v>#VALUE!</v>
      </c>
    </row>
    <row r="578" spans="1:4">
      <c r="A578" s="78">
        <v>45831</v>
      </c>
      <c r="B578" s="80" t="str">
        <f t="shared" si="220"/>
        <v/>
      </c>
      <c r="C578" s="79">
        <f>+'Barranca - Cartagena'!C859</f>
        <v>0</v>
      </c>
      <c r="D578" s="79" t="e">
        <f t="shared" si="221"/>
        <v>#VALUE!</v>
      </c>
    </row>
    <row r="579" spans="1:4">
      <c r="A579" s="78">
        <v>45832</v>
      </c>
      <c r="B579" s="80" t="str">
        <f t="shared" si="220"/>
        <v/>
      </c>
      <c r="C579" s="79">
        <f>+'Barranca - Cartagena'!C860</f>
        <v>0</v>
      </c>
      <c r="D579" s="79" t="e">
        <f t="shared" si="221"/>
        <v>#VALUE!</v>
      </c>
    </row>
    <row r="580" spans="1:4">
      <c r="A580" s="78">
        <v>45833</v>
      </c>
      <c r="B580" s="80" t="str">
        <f t="shared" si="220"/>
        <v/>
      </c>
      <c r="C580" s="79">
        <f>+'Barranca - Cartagena'!C861</f>
        <v>0</v>
      </c>
      <c r="D580" s="79" t="e">
        <f t="shared" si="221"/>
        <v>#VALUE!</v>
      </c>
    </row>
    <row r="581" spans="1:4">
      <c r="A581" s="78">
        <v>45834</v>
      </c>
      <c r="B581" s="80" t="str">
        <f t="shared" si="220"/>
        <v/>
      </c>
      <c r="C581" s="79">
        <f>+'Barranca - Cartagena'!C862</f>
        <v>0</v>
      </c>
      <c r="D581" s="79" t="e">
        <f t="shared" si="221"/>
        <v>#VALUE!</v>
      </c>
    </row>
    <row r="582" spans="1:4">
      <c r="A582" s="78">
        <v>45835</v>
      </c>
      <c r="B582" s="80" t="str">
        <f t="shared" si="220"/>
        <v/>
      </c>
      <c r="C582" s="79">
        <f>+'Barranca - Cartagena'!C863</f>
        <v>0</v>
      </c>
      <c r="D582" s="79" t="e">
        <f t="shared" si="221"/>
        <v>#VALUE!</v>
      </c>
    </row>
    <row r="583" spans="1:4">
      <c r="A583" s="78">
        <v>45836</v>
      </c>
      <c r="B583" s="80" t="str">
        <f t="shared" si="220"/>
        <v/>
      </c>
      <c r="C583" s="79">
        <f>+'Barranca - Cartagena'!C864</f>
        <v>0</v>
      </c>
      <c r="D583" s="79" t="e">
        <f t="shared" si="221"/>
        <v>#VALUE!</v>
      </c>
    </row>
    <row r="584" spans="1:4">
      <c r="A584" s="78">
        <v>45837</v>
      </c>
      <c r="B584" s="80" t="str">
        <f t="shared" si="220"/>
        <v/>
      </c>
      <c r="C584" s="79">
        <f>+'Barranca - Cartagena'!C865</f>
        <v>0</v>
      </c>
      <c r="D584" s="79" t="e">
        <f t="shared" si="221"/>
        <v>#VALUE!</v>
      </c>
    </row>
    <row r="585" spans="1:4">
      <c r="A585" s="78">
        <v>45838</v>
      </c>
      <c r="B585" s="80" t="str">
        <f t="shared" si="220"/>
        <v/>
      </c>
      <c r="C585" s="79">
        <f>+'Barranca - Cartagena'!C866</f>
        <v>0</v>
      </c>
      <c r="D585" s="79" t="e">
        <f t="shared" si="221"/>
        <v>#VALUE!</v>
      </c>
    </row>
    <row r="586" spans="1:4">
      <c r="A586" s="78">
        <v>45839</v>
      </c>
      <c r="B586" s="80" t="str">
        <f t="shared" si="220"/>
        <v/>
      </c>
      <c r="C586" s="79">
        <f>+'Barranca - Cartagena'!C867</f>
        <v>0</v>
      </c>
      <c r="D586" s="79" t="e">
        <f t="shared" si="221"/>
        <v>#VALUE!</v>
      </c>
    </row>
    <row r="587" spans="1:4">
      <c r="A587" s="78">
        <v>45840</v>
      </c>
      <c r="B587" s="80" t="str">
        <f t="shared" si="220"/>
        <v/>
      </c>
      <c r="C587" s="79">
        <f>+'Barranca - Cartagena'!C868</f>
        <v>0</v>
      </c>
      <c r="D587" s="79" t="e">
        <f t="shared" si="221"/>
        <v>#VALUE!</v>
      </c>
    </row>
    <row r="588" spans="1:4">
      <c r="A588" s="78">
        <v>45841</v>
      </c>
      <c r="B588" s="80" t="str">
        <f t="shared" si="220"/>
        <v/>
      </c>
      <c r="C588" s="79">
        <f>+'Barranca - Cartagena'!C869</f>
        <v>0</v>
      </c>
      <c r="D588" s="79" t="e">
        <f t="shared" si="221"/>
        <v>#VALUE!</v>
      </c>
    </row>
    <row r="589" spans="1:4">
      <c r="A589" s="78">
        <v>45842</v>
      </c>
      <c r="B589" s="80" t="str">
        <f t="shared" si="220"/>
        <v/>
      </c>
      <c r="C589" s="79">
        <f>+'Barranca - Cartagena'!C870</f>
        <v>0</v>
      </c>
      <c r="D589" s="79" t="e">
        <f t="shared" si="221"/>
        <v>#VALUE!</v>
      </c>
    </row>
    <row r="590" spans="1:4">
      <c r="A590" s="78">
        <v>45843</v>
      </c>
      <c r="B590" s="80" t="str">
        <f t="shared" si="220"/>
        <v/>
      </c>
      <c r="C590" s="79">
        <f>+'Barranca - Cartagena'!C871</f>
        <v>0</v>
      </c>
      <c r="D590" s="79" t="e">
        <f t="shared" si="221"/>
        <v>#VALUE!</v>
      </c>
    </row>
    <row r="591" spans="1:4">
      <c r="A591" s="78">
        <v>45844</v>
      </c>
      <c r="B591" s="80" t="str">
        <f t="shared" si="220"/>
        <v/>
      </c>
      <c r="C591" s="79">
        <f>+'Barranca - Cartagena'!C872</f>
        <v>0</v>
      </c>
      <c r="D591" s="79" t="e">
        <f t="shared" si="221"/>
        <v>#VALUE!</v>
      </c>
    </row>
    <row r="592" spans="1:4">
      <c r="A592" s="78">
        <v>45845</v>
      </c>
      <c r="B592" s="80" t="str">
        <f t="shared" si="220"/>
        <v/>
      </c>
      <c r="C592" s="79">
        <f>+'Barranca - Cartagena'!C873</f>
        <v>0</v>
      </c>
      <c r="D592" s="79" t="e">
        <f t="shared" si="221"/>
        <v>#VALUE!</v>
      </c>
    </row>
    <row r="593" spans="1:4">
      <c r="A593" s="78">
        <v>45846</v>
      </c>
      <c r="B593" s="80" t="str">
        <f t="shared" si="220"/>
        <v/>
      </c>
      <c r="C593" s="79">
        <f>+'Barranca - Cartagena'!C874</f>
        <v>0</v>
      </c>
      <c r="D593" s="79" t="e">
        <f t="shared" si="221"/>
        <v>#VALUE!</v>
      </c>
    </row>
    <row r="594" spans="1:4">
      <c r="A594" s="78">
        <v>45847</v>
      </c>
      <c r="B594" s="80" t="str">
        <f t="shared" si="220"/>
        <v/>
      </c>
      <c r="C594" s="79">
        <f>+'Barranca - Cartagena'!C875</f>
        <v>0</v>
      </c>
      <c r="D594" s="79" t="e">
        <f t="shared" si="221"/>
        <v>#VALUE!</v>
      </c>
    </row>
    <row r="595" spans="1:4">
      <c r="A595" s="78">
        <v>45848</v>
      </c>
      <c r="B595" s="80" t="str">
        <f t="shared" si="220"/>
        <v/>
      </c>
      <c r="C595" s="79">
        <f>+'Barranca - Cartagena'!C876</f>
        <v>0</v>
      </c>
      <c r="D595" s="79" t="e">
        <f t="shared" si="221"/>
        <v>#VALUE!</v>
      </c>
    </row>
    <row r="596" spans="1:4">
      <c r="A596" s="78">
        <v>45849</v>
      </c>
      <c r="B596" s="80" t="str">
        <f t="shared" si="220"/>
        <v/>
      </c>
      <c r="C596" s="79">
        <f>+'Barranca - Cartagena'!C877</f>
        <v>0</v>
      </c>
      <c r="D596" s="79" t="e">
        <f t="shared" si="221"/>
        <v>#VALUE!</v>
      </c>
    </row>
    <row r="597" spans="1:4">
      <c r="A597" s="78">
        <v>45850</v>
      </c>
      <c r="B597" s="80" t="str">
        <f t="shared" ref="B597:B660" si="222">+IF(C597=0,"",LOOKUP(A597,$A$14:$C$396,$C$14:$C$396))</f>
        <v/>
      </c>
      <c r="C597" s="79">
        <f>+'Barranca - Cartagena'!C878</f>
        <v>0</v>
      </c>
      <c r="D597" s="79" t="e">
        <f t="shared" si="221"/>
        <v>#VALUE!</v>
      </c>
    </row>
    <row r="598" spans="1:4">
      <c r="A598" s="78">
        <v>45851</v>
      </c>
      <c r="B598" s="80" t="str">
        <f t="shared" si="222"/>
        <v/>
      </c>
      <c r="C598" s="79">
        <f>+'Barranca - Cartagena'!C879</f>
        <v>0</v>
      </c>
      <c r="D598" s="79" t="e">
        <f t="shared" ref="D598:D661" si="223">+ROUND(B598*C598,2)</f>
        <v>#VALUE!</v>
      </c>
    </row>
    <row r="599" spans="1:4">
      <c r="A599" s="78">
        <v>45852</v>
      </c>
      <c r="B599" s="80" t="str">
        <f t="shared" si="222"/>
        <v/>
      </c>
      <c r="C599" s="79">
        <f>+'Barranca - Cartagena'!C880</f>
        <v>0</v>
      </c>
      <c r="D599" s="79" t="e">
        <f t="shared" si="223"/>
        <v>#VALUE!</v>
      </c>
    </row>
    <row r="600" spans="1:4">
      <c r="A600" s="78">
        <v>45853</v>
      </c>
      <c r="B600" s="80" t="str">
        <f t="shared" si="222"/>
        <v/>
      </c>
      <c r="C600" s="79">
        <f>+'Barranca - Cartagena'!C881</f>
        <v>0</v>
      </c>
      <c r="D600" s="79" t="e">
        <f t="shared" si="223"/>
        <v>#VALUE!</v>
      </c>
    </row>
    <row r="601" spans="1:4">
      <c r="A601" s="78">
        <v>45854</v>
      </c>
      <c r="B601" s="80" t="str">
        <f t="shared" si="222"/>
        <v/>
      </c>
      <c r="C601" s="79">
        <f>+'Barranca - Cartagena'!C882</f>
        <v>0</v>
      </c>
      <c r="D601" s="79" t="e">
        <f t="shared" si="223"/>
        <v>#VALUE!</v>
      </c>
    </row>
    <row r="602" spans="1:4">
      <c r="A602" s="78">
        <v>45855</v>
      </c>
      <c r="B602" s="80" t="str">
        <f t="shared" si="222"/>
        <v/>
      </c>
      <c r="C602" s="79">
        <f>+'Barranca - Cartagena'!C883</f>
        <v>0</v>
      </c>
      <c r="D602" s="79" t="e">
        <f t="shared" si="223"/>
        <v>#VALUE!</v>
      </c>
    </row>
    <row r="603" spans="1:4">
      <c r="A603" s="78">
        <v>45856</v>
      </c>
      <c r="B603" s="80" t="str">
        <f t="shared" si="222"/>
        <v/>
      </c>
      <c r="C603" s="79">
        <f>+'Barranca - Cartagena'!C884</f>
        <v>0</v>
      </c>
      <c r="D603" s="79" t="e">
        <f t="shared" si="223"/>
        <v>#VALUE!</v>
      </c>
    </row>
    <row r="604" spans="1:4">
      <c r="A604" s="78">
        <v>45857</v>
      </c>
      <c r="B604" s="80" t="str">
        <f t="shared" si="222"/>
        <v/>
      </c>
      <c r="C604" s="79">
        <f>+'Barranca - Cartagena'!C885</f>
        <v>0</v>
      </c>
      <c r="D604" s="79" t="e">
        <f t="shared" si="223"/>
        <v>#VALUE!</v>
      </c>
    </row>
    <row r="605" spans="1:4">
      <c r="A605" s="78">
        <v>45858</v>
      </c>
      <c r="B605" s="80" t="str">
        <f t="shared" si="222"/>
        <v/>
      </c>
      <c r="C605" s="79">
        <f>+'Barranca - Cartagena'!C886</f>
        <v>0</v>
      </c>
      <c r="D605" s="79" t="e">
        <f t="shared" si="223"/>
        <v>#VALUE!</v>
      </c>
    </row>
    <row r="606" spans="1:4">
      <c r="A606" s="78">
        <v>45859</v>
      </c>
      <c r="B606" s="80" t="str">
        <f t="shared" si="222"/>
        <v/>
      </c>
      <c r="C606" s="79">
        <f>+'Barranca - Cartagena'!C887</f>
        <v>0</v>
      </c>
      <c r="D606" s="79" t="e">
        <f t="shared" si="223"/>
        <v>#VALUE!</v>
      </c>
    </row>
    <row r="607" spans="1:4">
      <c r="A607" s="78">
        <v>45860</v>
      </c>
      <c r="B607" s="80" t="str">
        <f t="shared" si="222"/>
        <v/>
      </c>
      <c r="C607" s="79">
        <f>+'Barranca - Cartagena'!C888</f>
        <v>0</v>
      </c>
      <c r="D607" s="79" t="e">
        <f t="shared" si="223"/>
        <v>#VALUE!</v>
      </c>
    </row>
    <row r="608" spans="1:4">
      <c r="A608" s="78">
        <v>45861</v>
      </c>
      <c r="B608" s="80" t="str">
        <f t="shared" si="222"/>
        <v/>
      </c>
      <c r="C608" s="79">
        <f>+'Barranca - Cartagena'!C889</f>
        <v>0</v>
      </c>
      <c r="D608" s="79" t="e">
        <f t="shared" si="223"/>
        <v>#VALUE!</v>
      </c>
    </row>
    <row r="609" spans="1:4">
      <c r="A609" s="78">
        <v>45862</v>
      </c>
      <c r="B609" s="80" t="str">
        <f t="shared" si="222"/>
        <v/>
      </c>
      <c r="C609" s="79">
        <f>+'Barranca - Cartagena'!C890</f>
        <v>0</v>
      </c>
      <c r="D609" s="79" t="e">
        <f t="shared" si="223"/>
        <v>#VALUE!</v>
      </c>
    </row>
    <row r="610" spans="1:4">
      <c r="A610" s="78">
        <v>45863</v>
      </c>
      <c r="B610" s="80" t="str">
        <f t="shared" si="222"/>
        <v/>
      </c>
      <c r="C610" s="79">
        <f>+'Barranca - Cartagena'!C891</f>
        <v>0</v>
      </c>
      <c r="D610" s="79" t="e">
        <f t="shared" si="223"/>
        <v>#VALUE!</v>
      </c>
    </row>
    <row r="611" spans="1:4">
      <c r="A611" s="78">
        <v>45864</v>
      </c>
      <c r="B611" s="80" t="str">
        <f t="shared" si="222"/>
        <v/>
      </c>
      <c r="C611" s="79">
        <f>+'Barranca - Cartagena'!C892</f>
        <v>0</v>
      </c>
      <c r="D611" s="79" t="e">
        <f t="shared" si="223"/>
        <v>#VALUE!</v>
      </c>
    </row>
    <row r="612" spans="1:4">
      <c r="A612" s="78">
        <v>45865</v>
      </c>
      <c r="B612" s="80" t="str">
        <f t="shared" si="222"/>
        <v/>
      </c>
      <c r="C612" s="79">
        <f>+'Barranca - Cartagena'!C893</f>
        <v>0</v>
      </c>
      <c r="D612" s="79" t="e">
        <f t="shared" si="223"/>
        <v>#VALUE!</v>
      </c>
    </row>
    <row r="613" spans="1:4">
      <c r="A613" s="78">
        <v>45866</v>
      </c>
      <c r="B613" s="80" t="str">
        <f t="shared" si="222"/>
        <v/>
      </c>
      <c r="C613" s="79">
        <f>+'Barranca - Cartagena'!C894</f>
        <v>0</v>
      </c>
      <c r="D613" s="79" t="e">
        <f t="shared" si="223"/>
        <v>#VALUE!</v>
      </c>
    </row>
    <row r="614" spans="1:4">
      <c r="A614" s="78">
        <v>45867</v>
      </c>
      <c r="B614" s="80" t="str">
        <f t="shared" si="222"/>
        <v/>
      </c>
      <c r="C614" s="79">
        <f>+'Barranca - Cartagena'!C895</f>
        <v>0</v>
      </c>
      <c r="D614" s="79" t="e">
        <f t="shared" si="223"/>
        <v>#VALUE!</v>
      </c>
    </row>
    <row r="615" spans="1:4">
      <c r="A615" s="78">
        <v>45868</v>
      </c>
      <c r="B615" s="80" t="str">
        <f t="shared" si="222"/>
        <v/>
      </c>
      <c r="C615" s="79">
        <f>+'Barranca - Cartagena'!C896</f>
        <v>0</v>
      </c>
      <c r="D615" s="79" t="e">
        <f t="shared" si="223"/>
        <v>#VALUE!</v>
      </c>
    </row>
    <row r="616" spans="1:4">
      <c r="A616" s="78">
        <v>45869</v>
      </c>
      <c r="B616" s="80" t="str">
        <f t="shared" si="222"/>
        <v/>
      </c>
      <c r="C616" s="79">
        <f>+'Barranca - Cartagena'!C897</f>
        <v>0</v>
      </c>
      <c r="D616" s="79" t="e">
        <f t="shared" si="223"/>
        <v>#VALUE!</v>
      </c>
    </row>
    <row r="617" spans="1:4">
      <c r="A617" s="78">
        <v>45870</v>
      </c>
      <c r="B617" s="80" t="str">
        <f t="shared" si="222"/>
        <v/>
      </c>
      <c r="C617" s="79">
        <f>+'Barranca - Cartagena'!C898</f>
        <v>0</v>
      </c>
      <c r="D617" s="79" t="e">
        <f t="shared" si="223"/>
        <v>#VALUE!</v>
      </c>
    </row>
    <row r="618" spans="1:4">
      <c r="A618" s="78">
        <v>45871</v>
      </c>
      <c r="B618" s="80" t="str">
        <f t="shared" si="222"/>
        <v/>
      </c>
      <c r="C618" s="79">
        <f>+'Barranca - Cartagena'!C899</f>
        <v>0</v>
      </c>
      <c r="D618" s="79" t="e">
        <f t="shared" si="223"/>
        <v>#VALUE!</v>
      </c>
    </row>
    <row r="619" spans="1:4">
      <c r="A619" s="78">
        <v>45872</v>
      </c>
      <c r="B619" s="80" t="str">
        <f t="shared" si="222"/>
        <v/>
      </c>
      <c r="C619" s="79">
        <f>+'Barranca - Cartagena'!C900</f>
        <v>0</v>
      </c>
      <c r="D619" s="79" t="e">
        <f t="shared" si="223"/>
        <v>#VALUE!</v>
      </c>
    </row>
    <row r="620" spans="1:4">
      <c r="A620" s="78">
        <v>45873</v>
      </c>
      <c r="B620" s="80" t="str">
        <f t="shared" si="222"/>
        <v/>
      </c>
      <c r="C620" s="79">
        <f>+'Barranca - Cartagena'!C901</f>
        <v>0</v>
      </c>
      <c r="D620" s="79" t="e">
        <f t="shared" si="223"/>
        <v>#VALUE!</v>
      </c>
    </row>
    <row r="621" spans="1:4">
      <c r="A621" s="78">
        <v>45874</v>
      </c>
      <c r="B621" s="80" t="str">
        <f t="shared" si="222"/>
        <v/>
      </c>
      <c r="C621" s="79">
        <f>+'Barranca - Cartagena'!C902</f>
        <v>0</v>
      </c>
      <c r="D621" s="79" t="e">
        <f t="shared" si="223"/>
        <v>#VALUE!</v>
      </c>
    </row>
    <row r="622" spans="1:4">
      <c r="A622" s="78">
        <v>45875</v>
      </c>
      <c r="B622" s="80" t="str">
        <f t="shared" si="222"/>
        <v/>
      </c>
      <c r="C622" s="79">
        <f>+'Barranca - Cartagena'!C903</f>
        <v>0</v>
      </c>
      <c r="D622" s="79" t="e">
        <f t="shared" si="223"/>
        <v>#VALUE!</v>
      </c>
    </row>
    <row r="623" spans="1:4">
      <c r="A623" s="78">
        <v>45876</v>
      </c>
      <c r="B623" s="80" t="str">
        <f t="shared" si="222"/>
        <v/>
      </c>
      <c r="C623" s="79">
        <f>+'Barranca - Cartagena'!C904</f>
        <v>0</v>
      </c>
      <c r="D623" s="79" t="e">
        <f t="shared" si="223"/>
        <v>#VALUE!</v>
      </c>
    </row>
    <row r="624" spans="1:4">
      <c r="A624" s="78">
        <v>45877</v>
      </c>
      <c r="B624" s="80" t="str">
        <f t="shared" si="222"/>
        <v/>
      </c>
      <c r="C624" s="79">
        <f>+'Barranca - Cartagena'!C905</f>
        <v>0</v>
      </c>
      <c r="D624" s="79" t="e">
        <f t="shared" si="223"/>
        <v>#VALUE!</v>
      </c>
    </row>
    <row r="625" spans="1:4">
      <c r="A625" s="78">
        <v>45878</v>
      </c>
      <c r="B625" s="80" t="str">
        <f t="shared" si="222"/>
        <v/>
      </c>
      <c r="C625" s="79">
        <f>+'Barranca - Cartagena'!C906</f>
        <v>0</v>
      </c>
      <c r="D625" s="79" t="e">
        <f t="shared" si="223"/>
        <v>#VALUE!</v>
      </c>
    </row>
    <row r="626" spans="1:4">
      <c r="A626" s="78">
        <v>45879</v>
      </c>
      <c r="B626" s="80" t="str">
        <f t="shared" si="222"/>
        <v/>
      </c>
      <c r="C626" s="79">
        <f>+'Barranca - Cartagena'!C907</f>
        <v>0</v>
      </c>
      <c r="D626" s="79" t="e">
        <f t="shared" si="223"/>
        <v>#VALUE!</v>
      </c>
    </row>
    <row r="627" spans="1:4">
      <c r="A627" s="78">
        <v>45880</v>
      </c>
      <c r="B627" s="80" t="str">
        <f t="shared" si="222"/>
        <v/>
      </c>
      <c r="C627" s="79">
        <f>+'Barranca - Cartagena'!C908</f>
        <v>0</v>
      </c>
      <c r="D627" s="79" t="e">
        <f t="shared" si="223"/>
        <v>#VALUE!</v>
      </c>
    </row>
    <row r="628" spans="1:4">
      <c r="A628" s="78">
        <v>45881</v>
      </c>
      <c r="B628" s="80" t="str">
        <f t="shared" si="222"/>
        <v/>
      </c>
      <c r="C628" s="79">
        <f>+'Barranca - Cartagena'!C909</f>
        <v>0</v>
      </c>
      <c r="D628" s="79" t="e">
        <f t="shared" si="223"/>
        <v>#VALUE!</v>
      </c>
    </row>
    <row r="629" spans="1:4">
      <c r="A629" s="78">
        <v>45882</v>
      </c>
      <c r="B629" s="80" t="str">
        <f t="shared" si="222"/>
        <v/>
      </c>
      <c r="C629" s="79">
        <f>+'Barranca - Cartagena'!C910</f>
        <v>0</v>
      </c>
      <c r="D629" s="79" t="e">
        <f t="shared" si="223"/>
        <v>#VALUE!</v>
      </c>
    </row>
    <row r="630" spans="1:4">
      <c r="A630" s="78">
        <v>45883</v>
      </c>
      <c r="B630" s="80" t="str">
        <f t="shared" si="222"/>
        <v/>
      </c>
      <c r="C630" s="79">
        <f>+'Barranca - Cartagena'!C911</f>
        <v>0</v>
      </c>
      <c r="D630" s="79" t="e">
        <f t="shared" si="223"/>
        <v>#VALUE!</v>
      </c>
    </row>
    <row r="631" spans="1:4">
      <c r="A631" s="78">
        <v>45884</v>
      </c>
      <c r="B631" s="80" t="str">
        <f t="shared" si="222"/>
        <v/>
      </c>
      <c r="C631" s="79">
        <f>+'Barranca - Cartagena'!C912</f>
        <v>0</v>
      </c>
      <c r="D631" s="79" t="e">
        <f t="shared" si="223"/>
        <v>#VALUE!</v>
      </c>
    </row>
    <row r="632" spans="1:4">
      <c r="A632" s="78">
        <v>45885</v>
      </c>
      <c r="B632" s="80" t="str">
        <f t="shared" si="222"/>
        <v/>
      </c>
      <c r="C632" s="79">
        <f>+'Barranca - Cartagena'!C913</f>
        <v>0</v>
      </c>
      <c r="D632" s="79" t="e">
        <f t="shared" si="223"/>
        <v>#VALUE!</v>
      </c>
    </row>
    <row r="633" spans="1:4">
      <c r="A633" s="78">
        <v>45886</v>
      </c>
      <c r="B633" s="80" t="str">
        <f t="shared" si="222"/>
        <v/>
      </c>
      <c r="C633" s="79">
        <f>+'Barranca - Cartagena'!C914</f>
        <v>0</v>
      </c>
      <c r="D633" s="79" t="e">
        <f t="shared" si="223"/>
        <v>#VALUE!</v>
      </c>
    </row>
    <row r="634" spans="1:4">
      <c r="A634" s="78">
        <v>45887</v>
      </c>
      <c r="B634" s="80" t="str">
        <f t="shared" si="222"/>
        <v/>
      </c>
      <c r="C634" s="79">
        <f>+'Barranca - Cartagena'!C915</f>
        <v>0</v>
      </c>
      <c r="D634" s="79" t="e">
        <f t="shared" si="223"/>
        <v>#VALUE!</v>
      </c>
    </row>
    <row r="635" spans="1:4">
      <c r="A635" s="78">
        <v>45888</v>
      </c>
      <c r="B635" s="80" t="str">
        <f t="shared" si="222"/>
        <v/>
      </c>
      <c r="C635" s="79">
        <f>+'Barranca - Cartagena'!C916</f>
        <v>0</v>
      </c>
      <c r="D635" s="79" t="e">
        <f t="shared" si="223"/>
        <v>#VALUE!</v>
      </c>
    </row>
    <row r="636" spans="1:4">
      <c r="A636" s="78">
        <v>45889</v>
      </c>
      <c r="B636" s="80" t="str">
        <f t="shared" si="222"/>
        <v/>
      </c>
      <c r="C636" s="79">
        <f>+'Barranca - Cartagena'!C917</f>
        <v>0</v>
      </c>
      <c r="D636" s="79" t="e">
        <f t="shared" si="223"/>
        <v>#VALUE!</v>
      </c>
    </row>
    <row r="637" spans="1:4">
      <c r="A637" s="78">
        <v>45890</v>
      </c>
      <c r="B637" s="80" t="str">
        <f t="shared" si="222"/>
        <v/>
      </c>
      <c r="C637" s="79">
        <f>+'Barranca - Cartagena'!C918</f>
        <v>0</v>
      </c>
      <c r="D637" s="79" t="e">
        <f t="shared" si="223"/>
        <v>#VALUE!</v>
      </c>
    </row>
    <row r="638" spans="1:4">
      <c r="A638" s="78">
        <v>45891</v>
      </c>
      <c r="B638" s="80" t="str">
        <f t="shared" si="222"/>
        <v/>
      </c>
      <c r="C638" s="79">
        <f>+'Barranca - Cartagena'!C919</f>
        <v>0</v>
      </c>
      <c r="D638" s="79" t="e">
        <f t="shared" si="223"/>
        <v>#VALUE!</v>
      </c>
    </row>
    <row r="639" spans="1:4">
      <c r="A639" s="78">
        <v>45892</v>
      </c>
      <c r="B639" s="80" t="str">
        <f t="shared" si="222"/>
        <v/>
      </c>
      <c r="C639" s="79">
        <f>+'Barranca - Cartagena'!C920</f>
        <v>0</v>
      </c>
      <c r="D639" s="79" t="e">
        <f t="shared" si="223"/>
        <v>#VALUE!</v>
      </c>
    </row>
    <row r="640" spans="1:4">
      <c r="A640" s="78">
        <v>45893</v>
      </c>
      <c r="B640" s="80" t="str">
        <f t="shared" si="222"/>
        <v/>
      </c>
      <c r="C640" s="79">
        <f>+'Barranca - Cartagena'!C921</f>
        <v>0</v>
      </c>
      <c r="D640" s="79" t="e">
        <f t="shared" si="223"/>
        <v>#VALUE!</v>
      </c>
    </row>
    <row r="641" spans="1:4">
      <c r="A641" s="78">
        <v>45894</v>
      </c>
      <c r="B641" s="80" t="str">
        <f t="shared" si="222"/>
        <v/>
      </c>
      <c r="C641" s="79">
        <f>+'Barranca - Cartagena'!C922</f>
        <v>0</v>
      </c>
      <c r="D641" s="79" t="e">
        <f t="shared" si="223"/>
        <v>#VALUE!</v>
      </c>
    </row>
    <row r="642" spans="1:4">
      <c r="A642" s="78">
        <v>45895</v>
      </c>
      <c r="B642" s="80" t="str">
        <f t="shared" si="222"/>
        <v/>
      </c>
      <c r="C642" s="79">
        <f>+'Barranca - Cartagena'!C923</f>
        <v>0</v>
      </c>
      <c r="D642" s="79" t="e">
        <f t="shared" si="223"/>
        <v>#VALUE!</v>
      </c>
    </row>
    <row r="643" spans="1:4">
      <c r="A643" s="78">
        <v>45896</v>
      </c>
      <c r="B643" s="80" t="str">
        <f t="shared" si="222"/>
        <v/>
      </c>
      <c r="C643" s="79">
        <f>+'Barranca - Cartagena'!C924</f>
        <v>0</v>
      </c>
      <c r="D643" s="79" t="e">
        <f t="shared" si="223"/>
        <v>#VALUE!</v>
      </c>
    </row>
    <row r="644" spans="1:4">
      <c r="A644" s="78">
        <v>45897</v>
      </c>
      <c r="B644" s="80" t="str">
        <f t="shared" si="222"/>
        <v/>
      </c>
      <c r="C644" s="79">
        <f>+'Barranca - Cartagena'!C925</f>
        <v>0</v>
      </c>
      <c r="D644" s="79" t="e">
        <f t="shared" si="223"/>
        <v>#VALUE!</v>
      </c>
    </row>
    <row r="645" spans="1:4">
      <c r="A645" s="78">
        <v>45898</v>
      </c>
      <c r="B645" s="80" t="str">
        <f t="shared" si="222"/>
        <v/>
      </c>
      <c r="C645" s="79">
        <f>+'Barranca - Cartagena'!C926</f>
        <v>0</v>
      </c>
      <c r="D645" s="79" t="e">
        <f t="shared" si="223"/>
        <v>#VALUE!</v>
      </c>
    </row>
    <row r="646" spans="1:4">
      <c r="A646" s="78">
        <v>45899</v>
      </c>
      <c r="B646" s="80" t="str">
        <f t="shared" si="222"/>
        <v/>
      </c>
      <c r="C646" s="79">
        <f>+'Barranca - Cartagena'!C927</f>
        <v>0</v>
      </c>
      <c r="D646" s="79" t="e">
        <f t="shared" si="223"/>
        <v>#VALUE!</v>
      </c>
    </row>
    <row r="647" spans="1:4">
      <c r="A647" s="78">
        <v>45900</v>
      </c>
      <c r="B647" s="80" t="str">
        <f t="shared" si="222"/>
        <v/>
      </c>
      <c r="C647" s="79">
        <f>+'Barranca - Cartagena'!C928</f>
        <v>0</v>
      </c>
      <c r="D647" s="79" t="e">
        <f t="shared" si="223"/>
        <v>#VALUE!</v>
      </c>
    </row>
    <row r="648" spans="1:4">
      <c r="A648" s="78">
        <v>45901</v>
      </c>
      <c r="B648" s="80" t="str">
        <f t="shared" si="222"/>
        <v/>
      </c>
      <c r="C648" s="79">
        <f>+'Barranca - Cartagena'!C929</f>
        <v>0</v>
      </c>
      <c r="D648" s="79" t="e">
        <f t="shared" si="223"/>
        <v>#VALUE!</v>
      </c>
    </row>
    <row r="649" spans="1:4">
      <c r="A649" s="78">
        <v>45902</v>
      </c>
      <c r="B649" s="80" t="str">
        <f t="shared" si="222"/>
        <v/>
      </c>
      <c r="C649" s="79">
        <f>+'Barranca - Cartagena'!C930</f>
        <v>0</v>
      </c>
      <c r="D649" s="79" t="e">
        <f t="shared" si="223"/>
        <v>#VALUE!</v>
      </c>
    </row>
    <row r="650" spans="1:4">
      <c r="A650" s="78">
        <v>45903</v>
      </c>
      <c r="B650" s="80" t="str">
        <f t="shared" si="222"/>
        <v/>
      </c>
      <c r="C650" s="79">
        <f>+'Barranca - Cartagena'!C931</f>
        <v>0</v>
      </c>
      <c r="D650" s="79" t="e">
        <f t="shared" si="223"/>
        <v>#VALUE!</v>
      </c>
    </row>
    <row r="651" spans="1:4">
      <c r="A651" s="78">
        <v>45904</v>
      </c>
      <c r="B651" s="80" t="str">
        <f t="shared" si="222"/>
        <v/>
      </c>
      <c r="C651" s="79">
        <f>+'Barranca - Cartagena'!C932</f>
        <v>0</v>
      </c>
      <c r="D651" s="79" t="e">
        <f t="shared" si="223"/>
        <v>#VALUE!</v>
      </c>
    </row>
    <row r="652" spans="1:4">
      <c r="A652" s="78">
        <v>45905</v>
      </c>
      <c r="B652" s="80" t="str">
        <f t="shared" si="222"/>
        <v/>
      </c>
      <c r="C652" s="79">
        <f>+'Barranca - Cartagena'!C933</f>
        <v>0</v>
      </c>
      <c r="D652" s="79" t="e">
        <f t="shared" si="223"/>
        <v>#VALUE!</v>
      </c>
    </row>
    <row r="653" spans="1:4">
      <c r="A653" s="78">
        <v>45906</v>
      </c>
      <c r="B653" s="80" t="str">
        <f t="shared" si="222"/>
        <v/>
      </c>
      <c r="C653" s="79">
        <f>+'Barranca - Cartagena'!C934</f>
        <v>0</v>
      </c>
      <c r="D653" s="79" t="e">
        <f t="shared" si="223"/>
        <v>#VALUE!</v>
      </c>
    </row>
    <row r="654" spans="1:4">
      <c r="A654" s="78">
        <v>45907</v>
      </c>
      <c r="B654" s="80" t="str">
        <f t="shared" si="222"/>
        <v/>
      </c>
      <c r="C654" s="79">
        <f>+'Barranca - Cartagena'!C935</f>
        <v>0</v>
      </c>
      <c r="D654" s="79" t="e">
        <f t="shared" si="223"/>
        <v>#VALUE!</v>
      </c>
    </row>
    <row r="655" spans="1:4">
      <c r="A655" s="78">
        <v>45908</v>
      </c>
      <c r="B655" s="80" t="str">
        <f t="shared" si="222"/>
        <v/>
      </c>
      <c r="C655" s="79">
        <f>+'Barranca - Cartagena'!C936</f>
        <v>0</v>
      </c>
      <c r="D655" s="79" t="e">
        <f t="shared" si="223"/>
        <v>#VALUE!</v>
      </c>
    </row>
    <row r="656" spans="1:4">
      <c r="A656" s="78">
        <v>45909</v>
      </c>
      <c r="B656" s="80" t="str">
        <f t="shared" si="222"/>
        <v/>
      </c>
      <c r="C656" s="79">
        <f>+'Barranca - Cartagena'!C937</f>
        <v>0</v>
      </c>
      <c r="D656" s="79" t="e">
        <f t="shared" si="223"/>
        <v>#VALUE!</v>
      </c>
    </row>
    <row r="657" spans="1:4">
      <c r="A657" s="78">
        <v>45910</v>
      </c>
      <c r="B657" s="80" t="str">
        <f t="shared" si="222"/>
        <v/>
      </c>
      <c r="C657" s="79">
        <f>+'Barranca - Cartagena'!C938</f>
        <v>0</v>
      </c>
      <c r="D657" s="79" t="e">
        <f t="shared" si="223"/>
        <v>#VALUE!</v>
      </c>
    </row>
    <row r="658" spans="1:4">
      <c r="A658" s="78">
        <v>45911</v>
      </c>
      <c r="B658" s="80" t="str">
        <f t="shared" si="222"/>
        <v/>
      </c>
      <c r="C658" s="79">
        <f>+'Barranca - Cartagena'!C939</f>
        <v>0</v>
      </c>
      <c r="D658" s="79" t="e">
        <f t="shared" si="223"/>
        <v>#VALUE!</v>
      </c>
    </row>
    <row r="659" spans="1:4">
      <c r="A659" s="78">
        <v>45912</v>
      </c>
      <c r="B659" s="80" t="str">
        <f t="shared" si="222"/>
        <v/>
      </c>
      <c r="C659" s="79">
        <f>+'Barranca - Cartagena'!C940</f>
        <v>0</v>
      </c>
      <c r="D659" s="79" t="e">
        <f t="shared" si="223"/>
        <v>#VALUE!</v>
      </c>
    </row>
    <row r="660" spans="1:4">
      <c r="A660" s="78">
        <v>45913</v>
      </c>
      <c r="B660" s="80" t="str">
        <f t="shared" si="222"/>
        <v/>
      </c>
      <c r="C660" s="79">
        <f>+'Barranca - Cartagena'!C941</f>
        <v>0</v>
      </c>
      <c r="D660" s="79" t="e">
        <f t="shared" si="223"/>
        <v>#VALUE!</v>
      </c>
    </row>
    <row r="661" spans="1:4">
      <c r="A661" s="78">
        <v>45914</v>
      </c>
      <c r="B661" s="80" t="str">
        <f t="shared" ref="B661:B669" si="224">+IF(C661=0,"",LOOKUP(A661,$A$14:$C$396,$C$14:$C$396))</f>
        <v/>
      </c>
      <c r="C661" s="79">
        <f>+'Barranca - Cartagena'!C942</f>
        <v>0</v>
      </c>
      <c r="D661" s="79" t="e">
        <f t="shared" si="223"/>
        <v>#VALUE!</v>
      </c>
    </row>
    <row r="662" spans="1:4">
      <c r="A662" s="78">
        <v>45915</v>
      </c>
      <c r="B662" s="80" t="str">
        <f t="shared" si="224"/>
        <v/>
      </c>
      <c r="C662" s="79">
        <f>+'Barranca - Cartagena'!C943</f>
        <v>0</v>
      </c>
      <c r="D662" s="79" t="e">
        <f t="shared" ref="D662:D669" si="225">+ROUND(B662*C662,2)</f>
        <v>#VALUE!</v>
      </c>
    </row>
    <row r="663" spans="1:4">
      <c r="A663" s="78">
        <v>45916</v>
      </c>
      <c r="B663" s="80" t="str">
        <f t="shared" si="224"/>
        <v/>
      </c>
      <c r="C663" s="79">
        <f>+'Barranca - Cartagena'!C944</f>
        <v>0</v>
      </c>
      <c r="D663" s="79" t="e">
        <f t="shared" si="225"/>
        <v>#VALUE!</v>
      </c>
    </row>
    <row r="664" spans="1:4">
      <c r="A664" s="78">
        <v>45917</v>
      </c>
      <c r="B664" s="80" t="str">
        <f t="shared" si="224"/>
        <v/>
      </c>
      <c r="C664" s="79">
        <f>+'Barranca - Cartagena'!C945</f>
        <v>0</v>
      </c>
      <c r="D664" s="79" t="e">
        <f t="shared" si="225"/>
        <v>#VALUE!</v>
      </c>
    </row>
    <row r="665" spans="1:4">
      <c r="A665" s="78">
        <v>45918</v>
      </c>
      <c r="B665" s="80" t="str">
        <f t="shared" si="224"/>
        <v/>
      </c>
      <c r="C665" s="79">
        <f>+'Barranca - Cartagena'!C946</f>
        <v>0</v>
      </c>
      <c r="D665" s="79" t="e">
        <f t="shared" si="225"/>
        <v>#VALUE!</v>
      </c>
    </row>
    <row r="666" spans="1:4">
      <c r="A666" s="78">
        <v>45919</v>
      </c>
      <c r="B666" s="80" t="str">
        <f t="shared" si="224"/>
        <v/>
      </c>
      <c r="C666" s="79">
        <f>+'Barranca - Cartagena'!C947</f>
        <v>0</v>
      </c>
      <c r="D666" s="79" t="e">
        <f t="shared" si="225"/>
        <v>#VALUE!</v>
      </c>
    </row>
    <row r="667" spans="1:4">
      <c r="A667" s="78">
        <v>45920</v>
      </c>
      <c r="B667" s="80" t="str">
        <f t="shared" si="224"/>
        <v/>
      </c>
      <c r="C667" s="79">
        <f>+'Barranca - Cartagena'!C948</f>
        <v>0</v>
      </c>
      <c r="D667" s="79" t="e">
        <f t="shared" si="225"/>
        <v>#VALUE!</v>
      </c>
    </row>
    <row r="668" spans="1:4">
      <c r="A668" s="78">
        <v>45921</v>
      </c>
      <c r="B668" s="80" t="str">
        <f t="shared" si="224"/>
        <v/>
      </c>
      <c r="C668" s="79">
        <f>+'Barranca - Cartagena'!C949</f>
        <v>0</v>
      </c>
      <c r="D668" s="79" t="e">
        <f t="shared" si="225"/>
        <v>#VALUE!</v>
      </c>
    </row>
    <row r="669" spans="1:4">
      <c r="A669" s="78">
        <v>45922</v>
      </c>
      <c r="B669" s="80" t="str">
        <f t="shared" si="224"/>
        <v/>
      </c>
      <c r="C669" s="79">
        <f>+'Barranca - Cartagena'!C950</f>
        <v>0</v>
      </c>
      <c r="D669" s="79" t="e">
        <f t="shared" si="225"/>
        <v>#VALUE!</v>
      </c>
    </row>
  </sheetData>
  <sheetProtection algorithmName="SHA-512" hashValue="gwQdHSXbM6h8z3ms0mfZ2JpMYIKX1JqZp8yenDtUtNtLe2Ov84Dn1QSx1ECSK6U0LhWEw75+izBGB/77TV9dvA==" saltValue="w7OC2V8zOkSYSQncWKDDvw==" spinCount="100000" sheet="1" formatCells="0" formatColumns="0" formatRows="0" insertColumns="0" insertRows="0" insertHyperlinks="0" deleteColumns="0" deleteRows="0" sort="0" autoFilter="0" pivotTables="0"/>
  <mergeCells count="5">
    <mergeCell ref="D1:F4"/>
    <mergeCell ref="A10:G10"/>
    <mergeCell ref="A12:B13"/>
    <mergeCell ref="A397:G397"/>
    <mergeCell ref="A400:G400"/>
  </mergeCells>
  <conditionalFormatting sqref="D164:D396">
    <cfRule type="cellIs" dxfId="3" priority="2" stopIfTrue="1" operator="equal">
      <formula>0</formula>
    </cfRule>
  </conditionalFormatting>
  <conditionalFormatting sqref="D14:E167">
    <cfRule type="cellIs" dxfId="2" priority="588" stopIfTrue="1" operator="equal">
      <formula>0</formula>
    </cfRule>
  </conditionalFormatting>
  <conditionalFormatting sqref="E168:E396">
    <cfRule type="cellIs" dxfId="1" priority="1" stopIfTrue="1" operator="equal">
      <formula>0</formula>
    </cfRule>
  </conditionalFormatting>
  <conditionalFormatting sqref="G14:G396">
    <cfRule type="cellIs" dxfId="0" priority="56" stopIfTrue="1" operator="equal">
      <formula>0</formula>
    </cfRule>
  </conditionalFormatting>
  <hyperlinks>
    <hyperlink ref="A398" r:id="rId1" xr:uid="{00000000-0004-0000-0100-000000000000}"/>
  </hyperlinks>
  <pageMargins left="0.23622047244094491" right="0.23622047244094491" top="0.74803149606299213" bottom="0.74803149606299213" header="0.31496062992125984" footer="0.31496062992125984"/>
  <pageSetup scale="90" orientation="portrait" r:id="rId2"/>
  <headerFooter>
    <oddFooter>&amp;C_x000D_&amp;1#&amp;"Calibri"&amp;6&amp;K000000 INFORMACION-ECP-PUBLICA</oddFooter>
  </headerFooter>
  <ignoredErrors>
    <ignoredError sqref="B325" formula="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2:L98"/>
  <sheetViews>
    <sheetView showGridLines="0" zoomScale="80" zoomScaleNormal="80" workbookViewId="0">
      <pane xSplit="2" ySplit="5" topLeftCell="C81" activePane="bottomRight" state="frozen"/>
      <selection pane="topRight" activeCell="C1" sqref="C1"/>
      <selection pane="bottomLeft" activeCell="A6" sqref="A6"/>
      <selection pane="bottomRight" activeCell="E99" sqref="E99"/>
    </sheetView>
  </sheetViews>
  <sheetFormatPr baseColWidth="10" defaultColWidth="11.453125" defaultRowHeight="14.5"/>
  <cols>
    <col min="1" max="2" width="11.453125" style="11"/>
    <col min="3" max="3" width="14.453125" style="11" bestFit="1" customWidth="1"/>
    <col min="4" max="4" width="14.1796875" style="11" bestFit="1" customWidth="1"/>
    <col min="5" max="5" width="18.1796875" style="11" customWidth="1"/>
    <col min="6" max="7" width="13.453125" style="11" customWidth="1"/>
    <col min="8" max="9" width="15.453125" style="11" customWidth="1"/>
    <col min="10" max="10" width="14.453125" style="11" customWidth="1"/>
    <col min="11" max="11" width="18" style="11" customWidth="1"/>
    <col min="12" max="15" width="17" style="11" customWidth="1"/>
    <col min="16" max="16" width="19.54296875" style="11" customWidth="1"/>
    <col min="17" max="16384" width="11.453125" style="11"/>
  </cols>
  <sheetData>
    <row r="2" spans="1:12">
      <c r="A2" s="91" t="s">
        <v>21</v>
      </c>
      <c r="B2" s="91"/>
      <c r="C2" s="91"/>
      <c r="D2" s="91"/>
      <c r="E2" s="91"/>
      <c r="F2" s="91"/>
      <c r="G2" s="91"/>
      <c r="H2" s="91"/>
      <c r="I2" s="91"/>
      <c r="J2" s="91"/>
      <c r="K2" s="91"/>
    </row>
    <row r="3" spans="1:12">
      <c r="A3" s="5" t="s">
        <v>3</v>
      </c>
    </row>
    <row r="5" spans="1:12" ht="48.25" customHeight="1">
      <c r="A5" s="86" t="s">
        <v>0</v>
      </c>
      <c r="B5" s="86"/>
      <c r="C5" s="10" t="s">
        <v>12</v>
      </c>
      <c r="D5" s="10" t="s">
        <v>13</v>
      </c>
      <c r="E5" s="10" t="s">
        <v>20</v>
      </c>
      <c r="F5" s="10" t="s">
        <v>14</v>
      </c>
      <c r="G5" s="10" t="s">
        <v>15</v>
      </c>
      <c r="H5" s="10" t="s">
        <v>16</v>
      </c>
      <c r="I5" s="10" t="s">
        <v>17</v>
      </c>
      <c r="J5" s="10" t="s">
        <v>18</v>
      </c>
      <c r="K5" s="10" t="s">
        <v>19</v>
      </c>
      <c r="L5" s="9"/>
    </row>
    <row r="6" spans="1:12">
      <c r="A6" s="86"/>
      <c r="B6" s="86"/>
      <c r="C6" s="92" t="s">
        <v>22</v>
      </c>
      <c r="D6" s="92"/>
      <c r="E6" s="92"/>
      <c r="F6" s="92"/>
      <c r="G6" s="92"/>
      <c r="H6" s="92"/>
      <c r="I6" s="92"/>
      <c r="J6" s="92"/>
      <c r="K6" s="92"/>
    </row>
    <row r="7" spans="1:12">
      <c r="A7" s="6">
        <v>41269</v>
      </c>
      <c r="B7" s="6">
        <f>+A7+6</f>
        <v>41275</v>
      </c>
      <c r="C7" s="12">
        <v>7.5290211622513606E-2</v>
      </c>
      <c r="D7" s="12">
        <v>0.11717661560074924</v>
      </c>
      <c r="E7" s="12">
        <v>0.18845619034876462</v>
      </c>
      <c r="F7" s="12">
        <v>0.17643882459191865</v>
      </c>
      <c r="G7" s="12">
        <v>0.16202477198733387</v>
      </c>
      <c r="H7" s="12">
        <v>0.20687360739452323</v>
      </c>
      <c r="I7" s="12">
        <v>5.5264079921505678E-2</v>
      </c>
      <c r="J7" s="12">
        <v>3.7721992908750335E-2</v>
      </c>
      <c r="K7" s="12">
        <v>4.3955762197841405E-2</v>
      </c>
    </row>
    <row r="8" spans="1:12">
      <c r="A8" s="6">
        <v>41276</v>
      </c>
      <c r="B8" s="6">
        <f>+A8+6</f>
        <v>41282</v>
      </c>
      <c r="C8" s="12">
        <v>7.6131419326471023E-2</v>
      </c>
      <c r="D8" s="12">
        <v>0.11848581462732671</v>
      </c>
      <c r="E8" s="12">
        <v>0.19056178675716204</v>
      </c>
      <c r="F8" s="12">
        <v>0.17841015254179959</v>
      </c>
      <c r="G8" s="12">
        <v>0.16383505360947945</v>
      </c>
      <c r="H8" s="12">
        <v>0.20918497919884549</v>
      </c>
      <c r="I8" s="12">
        <v>5.5881538270741972E-2</v>
      </c>
      <c r="J8" s="12">
        <v>3.8143455810230334E-2</v>
      </c>
      <c r="K8" s="12">
        <v>4.4446874189656919E-2</v>
      </c>
    </row>
    <row r="9" spans="1:12">
      <c r="A9" s="6">
        <v>41283</v>
      </c>
      <c r="B9" s="6">
        <f>+A9+6</f>
        <v>41289</v>
      </c>
      <c r="C9" s="12">
        <v>7.6512701829924659E-2</v>
      </c>
      <c r="D9" s="12">
        <v>0.11907921704152738</v>
      </c>
      <c r="E9" s="12">
        <v>0.19151616112401565</v>
      </c>
      <c r="F9" s="12">
        <v>0.17930366891394256</v>
      </c>
      <c r="G9" s="12">
        <v>0.16465557475497139</v>
      </c>
      <c r="H9" s="12">
        <v>0.21023262251430513</v>
      </c>
      <c r="I9" s="12">
        <v>5.6161405019545647E-2</v>
      </c>
      <c r="J9" s="12">
        <v>3.8334486431363668E-2</v>
      </c>
      <c r="K9" s="12">
        <v>4.4669473684210523E-2</v>
      </c>
    </row>
    <row r="10" spans="1:12">
      <c r="A10" s="6">
        <v>41290</v>
      </c>
      <c r="B10" s="6">
        <f>+A10+6</f>
        <v>41296</v>
      </c>
      <c r="C10" s="12">
        <v>7.6423077576011356E-2</v>
      </c>
      <c r="D10" s="12">
        <v>0.11893973188770744</v>
      </c>
      <c r="E10" s="12">
        <v>0.1912918259137491</v>
      </c>
      <c r="F10" s="12">
        <v>0.17909363898210132</v>
      </c>
      <c r="G10" s="12">
        <v>0.1644627030789341</v>
      </c>
      <c r="H10" s="12">
        <v>0.20998636350775532</v>
      </c>
      <c r="I10" s="12">
        <v>5.6095619549901832E-2</v>
      </c>
      <c r="J10" s="12">
        <v>3.8289582779245913E-2</v>
      </c>
      <c r="K10" s="12">
        <v>4.461714945364622E-2</v>
      </c>
    </row>
    <row r="11" spans="1:12">
      <c r="A11" s="6">
        <v>41297</v>
      </c>
      <c r="B11" s="6">
        <f>+A11+6</f>
        <v>41303</v>
      </c>
      <c r="C11" s="12">
        <v>7.644211056584764E-2</v>
      </c>
      <c r="D11" s="12">
        <v>0.11896935355147643</v>
      </c>
      <c r="E11" s="12">
        <v>0.19133946669836366</v>
      </c>
      <c r="F11" s="12">
        <v>0.17913824183661339</v>
      </c>
      <c r="G11" s="12">
        <v>0.16450366213286693</v>
      </c>
      <c r="H11" s="12">
        <v>0.210038660123505</v>
      </c>
      <c r="I11" s="12">
        <v>5.6109590033564846E-2</v>
      </c>
      <c r="J11" s="12">
        <v>3.8299118710838673E-2</v>
      </c>
      <c r="K11" s="12">
        <v>4.4628261251011755E-2</v>
      </c>
      <c r="L11" s="13"/>
    </row>
    <row r="12" spans="1:12">
      <c r="A12" s="6">
        <v>41304</v>
      </c>
      <c r="B12" s="6">
        <v>41305</v>
      </c>
      <c r="C12" s="12">
        <v>7.6121549795115456E-2</v>
      </c>
      <c r="D12" s="12">
        <v>0.11847045435330321</v>
      </c>
      <c r="E12" s="12">
        <v>0.19053708269218847</v>
      </c>
      <c r="F12" s="12">
        <v>0.17838702379140667</v>
      </c>
      <c r="G12" s="12">
        <v>0.16381381434699041</v>
      </c>
      <c r="H12" s="12">
        <v>0.20915786085888047</v>
      </c>
      <c r="I12" s="12">
        <v>5.5874293895173531E-2</v>
      </c>
      <c r="J12" s="12">
        <v>3.8138510965691E-2</v>
      </c>
      <c r="K12" s="12">
        <v>4.4441112182034413E-2</v>
      </c>
      <c r="L12" s="13"/>
    </row>
    <row r="13" spans="1:12">
      <c r="A13" s="6">
        <v>41306</v>
      </c>
      <c r="B13" s="6">
        <v>41310</v>
      </c>
      <c r="C13" s="12">
        <v>7.8402858801580447E-2</v>
      </c>
      <c r="D13" s="12">
        <v>0.12202456798390232</v>
      </c>
      <c r="E13" s="12">
        <v>0.19625319517295414</v>
      </c>
      <c r="F13" s="12">
        <v>0.18373863450514888</v>
      </c>
      <c r="G13" s="12">
        <v>0.16872822877740012</v>
      </c>
      <c r="H13" s="12">
        <v>0.21543259668464687</v>
      </c>
      <c r="I13" s="12">
        <v>5.7550522712028741E-2</v>
      </c>
      <c r="J13" s="12">
        <v>3.9282666294661733E-2</v>
      </c>
      <c r="K13" s="12">
        <v>4.5774345547495446E-2</v>
      </c>
      <c r="L13" s="13"/>
    </row>
    <row r="14" spans="1:12">
      <c r="A14" s="6">
        <v>41311</v>
      </c>
      <c r="B14" s="6">
        <f t="shared" ref="B14:B20" si="0">+A14+6</f>
        <v>41317</v>
      </c>
      <c r="C14" s="12">
        <v>7.8286367141112437E-2</v>
      </c>
      <c r="D14" s="12">
        <v>0.12184326280243807</v>
      </c>
      <c r="E14" s="12">
        <v>0.19596160044124022</v>
      </c>
      <c r="F14" s="12">
        <v>0.18346563401826871</v>
      </c>
      <c r="G14" s="12">
        <v>0.16847753088399997</v>
      </c>
      <c r="H14" s="12">
        <v>0.21511250502867499</v>
      </c>
      <c r="I14" s="12">
        <v>5.7465013636798554E-2</v>
      </c>
      <c r="J14" s="12">
        <v>3.922429976193291E-2</v>
      </c>
      <c r="K14" s="12">
        <v>4.5706333620364588E-2</v>
      </c>
      <c r="L14" s="13"/>
    </row>
    <row r="15" spans="1:12">
      <c r="A15" s="6">
        <v>41318</v>
      </c>
      <c r="B15" s="6">
        <f t="shared" si="0"/>
        <v>41324</v>
      </c>
      <c r="C15" s="12">
        <v>7.78168758006859E-2</v>
      </c>
      <c r="D15" s="12">
        <v>0.12111255630954444</v>
      </c>
      <c r="E15" s="12">
        <v>0.19478639870659517</v>
      </c>
      <c r="F15" s="12">
        <v>0.18236537187068189</v>
      </c>
      <c r="G15" s="12">
        <v>0.16746715392189221</v>
      </c>
      <c r="H15" s="12">
        <v>0.21382245336302047</v>
      </c>
      <c r="I15" s="12">
        <v>5.7120390080166505E-2</v>
      </c>
      <c r="J15" s="12">
        <v>3.8989067629634194E-2</v>
      </c>
      <c r="K15" s="12">
        <v>4.5432228068899544E-2</v>
      </c>
      <c r="L15" s="13"/>
    </row>
    <row r="16" spans="1:12">
      <c r="A16" s="6">
        <v>41325</v>
      </c>
      <c r="B16" s="6">
        <f t="shared" si="0"/>
        <v>41331</v>
      </c>
      <c r="C16" s="12">
        <v>7.7975659934188757E-2</v>
      </c>
      <c r="D16" s="12">
        <v>0.12135968461059816</v>
      </c>
      <c r="E16" s="12">
        <v>0.19518385734546415</v>
      </c>
      <c r="F16" s="12">
        <v>0.18273748559608496</v>
      </c>
      <c r="G16" s="12">
        <v>0.16780886806361378</v>
      </c>
      <c r="H16" s="12">
        <v>0.21425875477748066</v>
      </c>
      <c r="I16" s="12">
        <v>5.7236943354130591E-2</v>
      </c>
      <c r="J16" s="12">
        <v>3.9068624220103258E-2</v>
      </c>
      <c r="K16" s="12">
        <v>4.5524931828756256E-2</v>
      </c>
      <c r="L16" s="13"/>
    </row>
    <row r="17" spans="1:12">
      <c r="A17" s="6">
        <v>41332</v>
      </c>
      <c r="B17" s="6">
        <f t="shared" si="0"/>
        <v>41338</v>
      </c>
      <c r="C17" s="12">
        <v>7.7666108319374649E-2</v>
      </c>
      <c r="D17" s="12">
        <v>0.12087790495812395</v>
      </c>
      <c r="E17" s="12">
        <v>0.19440900685650478</v>
      </c>
      <c r="F17" s="12">
        <v>0.18201204532663318</v>
      </c>
      <c r="G17" s="12">
        <v>0.16714269215522054</v>
      </c>
      <c r="H17" s="12">
        <v>0.21340817982132884</v>
      </c>
      <c r="I17" s="12">
        <v>5.700972131769963E-2</v>
      </c>
      <c r="J17" s="12">
        <v>3.8913527671691796E-2</v>
      </c>
      <c r="K17" s="12">
        <v>4.5344204712451146E-2</v>
      </c>
      <c r="L17" s="13"/>
    </row>
    <row r="18" spans="1:12">
      <c r="A18" s="6">
        <v>41339</v>
      </c>
      <c r="B18" s="6">
        <f t="shared" si="0"/>
        <v>41345</v>
      </c>
      <c r="C18" s="12">
        <v>7.6799487635337699E-2</v>
      </c>
      <c r="D18" s="12">
        <v>0.11952911466919904</v>
      </c>
      <c r="E18" s="12">
        <v>0.19223973546965842</v>
      </c>
      <c r="F18" s="12">
        <v>0.17998110278763921</v>
      </c>
      <c r="G18" s="12">
        <v>0.16527766611823033</v>
      </c>
      <c r="H18" s="12">
        <v>0.21102691022023948</v>
      </c>
      <c r="I18" s="12">
        <v>5.6373590516836825E-2</v>
      </c>
      <c r="J18" s="12">
        <v>3.8479319383174788E-2</v>
      </c>
      <c r="K18" s="12">
        <v>4.4838241087449826E-2</v>
      </c>
      <c r="L18" s="13"/>
    </row>
    <row r="19" spans="1:12">
      <c r="A19" s="6">
        <v>41346</v>
      </c>
      <c r="B19" s="6">
        <f t="shared" si="0"/>
        <v>41352</v>
      </c>
      <c r="C19" s="12">
        <v>7.683979096925303E-2</v>
      </c>
      <c r="D19" s="12">
        <v>0.11959184193430777</v>
      </c>
      <c r="E19" s="12">
        <v>0.19234062028658869</v>
      </c>
      <c r="F19" s="12">
        <v>0.18007555443969375</v>
      </c>
      <c r="G19" s="12">
        <v>0.16536440160529425</v>
      </c>
      <c r="H19" s="12">
        <v>0.21113765429275352</v>
      </c>
      <c r="I19" s="12">
        <v>5.6403174615801063E-2</v>
      </c>
      <c r="J19" s="12">
        <v>3.8499512810314544E-2</v>
      </c>
      <c r="K19" s="12">
        <v>4.4861771590821206E-2</v>
      </c>
      <c r="L19" s="13"/>
    </row>
    <row r="20" spans="1:12">
      <c r="A20" s="6">
        <v>41353</v>
      </c>
      <c r="B20" s="6">
        <f t="shared" si="0"/>
        <v>41359</v>
      </c>
      <c r="C20" s="12">
        <v>7.7285076923931703E-2</v>
      </c>
      <c r="D20" s="12">
        <v>0.1202848756715912</v>
      </c>
      <c r="E20" s="12">
        <v>0.19345523259418948</v>
      </c>
      <c r="F20" s="12">
        <v>0.18111909079190813</v>
      </c>
      <c r="G20" s="12">
        <v>0.16632268694821178</v>
      </c>
      <c r="H20" s="12">
        <v>0.21236119525732985</v>
      </c>
      <c r="I20" s="12">
        <v>5.6730030547329488E-2</v>
      </c>
      <c r="J20" s="12">
        <v>3.8722617169399343E-2</v>
      </c>
      <c r="K20" s="12">
        <v>4.5121745187045446E-2</v>
      </c>
      <c r="L20" s="13"/>
    </row>
    <row r="21" spans="1:12">
      <c r="A21" s="6">
        <v>41360</v>
      </c>
      <c r="B21" s="6">
        <f t="shared" ref="B21:B27" si="1">+A21+6</f>
        <v>41366</v>
      </c>
      <c r="C21" s="12">
        <v>7.6777868544808239E-2</v>
      </c>
      <c r="D21" s="12">
        <v>0.11949546716931975</v>
      </c>
      <c r="E21" s="12">
        <v>0.19218561989711438</v>
      </c>
      <c r="F21" s="12">
        <v>0.17993043802574349</v>
      </c>
      <c r="G21" s="12">
        <v>0.16523114038041198</v>
      </c>
      <c r="H21" s="12">
        <v>0.2109675060494999</v>
      </c>
      <c r="I21" s="12">
        <v>5.6357721325591165E-2</v>
      </c>
      <c r="J21" s="12">
        <v>3.8468487437352358E-2</v>
      </c>
      <c r="K21" s="12">
        <v>4.4825619102289535E-2</v>
      </c>
      <c r="L21" s="13"/>
    </row>
    <row r="22" spans="1:12">
      <c r="A22" s="6">
        <v>41367</v>
      </c>
      <c r="B22" s="6">
        <f t="shared" si="1"/>
        <v>41373</v>
      </c>
      <c r="C22" s="12">
        <v>7.6052903515054754E-2</v>
      </c>
      <c r="D22" s="12">
        <v>0.11836714677499603</v>
      </c>
      <c r="E22" s="12">
        <v>0.19037093219755169</v>
      </c>
      <c r="F22" s="12">
        <v>0.17823146828577521</v>
      </c>
      <c r="G22" s="12">
        <v>0.16367096684508936</v>
      </c>
      <c r="H22" s="12">
        <v>0.20897547283473392</v>
      </c>
      <c r="I22" s="12">
        <v>5.5825570877916245E-2</v>
      </c>
      <c r="J22" s="12">
        <v>3.8105253752070821E-2</v>
      </c>
      <c r="K22" s="12">
        <v>4.4402359028753578E-2</v>
      </c>
      <c r="L22" s="13"/>
    </row>
    <row r="23" spans="1:12">
      <c r="A23" s="6">
        <v>41374</v>
      </c>
      <c r="B23" s="6">
        <f t="shared" si="1"/>
        <v>41380</v>
      </c>
      <c r="C23" s="12">
        <v>7.6249259982020298E-2</v>
      </c>
      <c r="D23" s="12">
        <v>0.1186727518692306</v>
      </c>
      <c r="E23" s="12">
        <v>0.1908624395816432</v>
      </c>
      <c r="F23" s="12">
        <v>0.17869163351020678</v>
      </c>
      <c r="G23" s="12">
        <v>0.16409353917710001</v>
      </c>
      <c r="H23" s="12">
        <v>0.20951501417545551</v>
      </c>
      <c r="I23" s="12">
        <v>5.5969703598131887E-2</v>
      </c>
      <c r="J23" s="12">
        <v>3.8203635439735137E-2</v>
      </c>
      <c r="K23" s="12">
        <v>4.4516998837897691E-2</v>
      </c>
      <c r="L23" s="13"/>
    </row>
    <row r="24" spans="1:12">
      <c r="A24" s="6">
        <v>41381</v>
      </c>
      <c r="B24" s="6">
        <f t="shared" si="1"/>
        <v>41387</v>
      </c>
      <c r="C24" s="12">
        <v>7.6405901545695237E-2</v>
      </c>
      <c r="D24" s="12">
        <v>0.11891654551946125</v>
      </c>
      <c r="E24" s="12">
        <v>0.19125453507201162</v>
      </c>
      <c r="F24" s="12">
        <v>0.1790587260812726</v>
      </c>
      <c r="G24" s="12">
        <v>0.16443064236435342</v>
      </c>
      <c r="H24" s="12">
        <v>0.2099454283124787</v>
      </c>
      <c r="I24" s="12">
        <v>5.6084684148659206E-2</v>
      </c>
      <c r="J24" s="12">
        <v>3.8282118525272725E-2</v>
      </c>
      <c r="K24" s="12">
        <v>4.4608451690157869E-2</v>
      </c>
      <c r="L24" s="13"/>
    </row>
    <row r="25" spans="1:12">
      <c r="A25" s="6">
        <v>41388</v>
      </c>
      <c r="B25" s="6">
        <f t="shared" si="1"/>
        <v>41394</v>
      </c>
      <c r="C25" s="12">
        <v>7.5679263555347598E-2</v>
      </c>
      <c r="D25" s="12">
        <v>0.11778562136429417</v>
      </c>
      <c r="E25" s="12">
        <v>0.18943565972078652</v>
      </c>
      <c r="F25" s="12">
        <v>0.17735583572540017</v>
      </c>
      <c r="G25" s="12">
        <v>0.16286686850523932</v>
      </c>
      <c r="H25" s="12">
        <v>0.20794879819588469</v>
      </c>
      <c r="I25" s="12">
        <v>5.5551305687642154E-2</v>
      </c>
      <c r="J25" s="12">
        <v>3.7918046626260873E-2</v>
      </c>
      <c r="K25" s="12">
        <v>4.4184214883407145E-2</v>
      </c>
      <c r="L25" s="13"/>
    </row>
    <row r="26" spans="1:12">
      <c r="A26" s="6">
        <v>41395</v>
      </c>
      <c r="B26" s="6">
        <f t="shared" si="1"/>
        <v>41401</v>
      </c>
      <c r="C26" s="12">
        <v>7.5743137649948E-2</v>
      </c>
      <c r="D26" s="12">
        <v>0.1178850336678519</v>
      </c>
      <c r="E26" s="12">
        <v>0.18959554541048862</v>
      </c>
      <c r="F26" s="12">
        <v>0.17750552591656821</v>
      </c>
      <c r="G26" s="12">
        <v>0.16300432985564697</v>
      </c>
      <c r="H26" s="12">
        <v>0.20812430916922137</v>
      </c>
      <c r="I26" s="12">
        <v>5.5598191574052408E-2</v>
      </c>
      <c r="J26" s="12">
        <v>3.7950049856518217E-2</v>
      </c>
      <c r="K26" s="12">
        <v>4.4221506825594753E-2</v>
      </c>
      <c r="L26" s="13"/>
    </row>
    <row r="27" spans="1:12">
      <c r="A27" s="6">
        <v>41402</v>
      </c>
      <c r="B27" s="6">
        <f t="shared" si="1"/>
        <v>41408</v>
      </c>
      <c r="C27" s="12">
        <v>7.6006775586033554E-2</v>
      </c>
      <c r="D27" s="12">
        <v>0.11829535423200918</v>
      </c>
      <c r="E27" s="12">
        <v>0.19025546761379164</v>
      </c>
      <c r="F27" s="12">
        <v>0.17812336658106115</v>
      </c>
      <c r="G27" s="12">
        <v>0.16357169643735314</v>
      </c>
      <c r="H27" s="12">
        <v>0.20884872414622152</v>
      </c>
      <c r="I27" s="12">
        <v>5.5791711316321532E-2</v>
      </c>
      <c r="J27" s="12">
        <v>3.8082141992240866E-2</v>
      </c>
      <c r="K27" s="12">
        <v>4.437542792197148E-2</v>
      </c>
      <c r="L27" s="13"/>
    </row>
    <row r="28" spans="1:12">
      <c r="A28" s="6">
        <v>41409</v>
      </c>
      <c r="B28" s="6">
        <f t="shared" ref="B28:B33" si="2">+A28+6</f>
        <v>41415</v>
      </c>
      <c r="C28" s="12">
        <v>7.5942870869821572E-2</v>
      </c>
      <c r="D28" s="12">
        <v>0.11819589426961628</v>
      </c>
      <c r="E28" s="12">
        <v>0.19009550527396216</v>
      </c>
      <c r="F28" s="12">
        <v>0.17797360462754688</v>
      </c>
      <c r="G28" s="12">
        <v>0.16343416918717651</v>
      </c>
      <c r="H28" s="12">
        <v>0.2086731290319058</v>
      </c>
      <c r="I28" s="12">
        <v>5.5744802952545275E-2</v>
      </c>
      <c r="J28" s="12">
        <v>3.8050123419449237E-2</v>
      </c>
      <c r="K28" s="12">
        <v>4.4338118101810396E-2</v>
      </c>
      <c r="L28" s="13"/>
    </row>
    <row r="29" spans="1:12">
      <c r="A29" s="6">
        <v>41416</v>
      </c>
      <c r="B29" s="6">
        <f t="shared" si="2"/>
        <v>41422</v>
      </c>
      <c r="C29" s="12">
        <v>7.5673087908082484E-2</v>
      </c>
      <c r="D29" s="12">
        <v>0.1177760097161851</v>
      </c>
      <c r="E29" s="12">
        <v>0.18942020122186742</v>
      </c>
      <c r="F29" s="12">
        <v>0.17734136297513287</v>
      </c>
      <c r="G29" s="12">
        <v>0.16285357809669398</v>
      </c>
      <c r="H29" s="12">
        <v>0.20793182897120505</v>
      </c>
      <c r="I29" s="12">
        <v>5.5546772540080641E-2</v>
      </c>
      <c r="J29" s="12">
        <v>3.7914952403749383E-2</v>
      </c>
      <c r="K29" s="12">
        <v>4.4180609323403168E-2</v>
      </c>
      <c r="L29" s="13"/>
    </row>
    <row r="30" spans="1:12">
      <c r="A30" s="6">
        <v>41423</v>
      </c>
      <c r="B30" s="6">
        <f t="shared" si="2"/>
        <v>41429</v>
      </c>
      <c r="C30" s="12">
        <v>7.5227819691192771E-2</v>
      </c>
      <c r="D30" s="12">
        <v>0.11708300358562504</v>
      </c>
      <c r="E30" s="12">
        <v>0.18830563331440472</v>
      </c>
      <c r="F30" s="12">
        <v>0.17629786819177418</v>
      </c>
      <c r="G30" s="12">
        <v>0.16189533092669209</v>
      </c>
      <c r="H30" s="12">
        <v>0.20670833674589653</v>
      </c>
      <c r="I30" s="12">
        <v>5.5219929628728286E-2</v>
      </c>
      <c r="J30" s="12">
        <v>3.7691856931938029E-2</v>
      </c>
      <c r="K30" s="12">
        <v>4.3920646083123766E-2</v>
      </c>
      <c r="L30" s="13"/>
    </row>
    <row r="31" spans="1:12">
      <c r="A31" s="6">
        <v>41430</v>
      </c>
      <c r="B31" s="6">
        <f t="shared" si="2"/>
        <v>41436</v>
      </c>
      <c r="C31" s="12">
        <v>7.374693825615794E-2</v>
      </c>
      <c r="D31" s="12">
        <v>0.11477819072410904</v>
      </c>
      <c r="E31" s="12">
        <v>0.18459878234314861</v>
      </c>
      <c r="F31" s="12">
        <v>0.17282739355734872</v>
      </c>
      <c r="G31" s="12">
        <v>0.15870837441283439</v>
      </c>
      <c r="H31" s="12">
        <v>0.20263922322365838</v>
      </c>
      <c r="I31" s="12">
        <v>5.4132909308761641E-2</v>
      </c>
      <c r="J31" s="12">
        <v>3.69498818034334E-2</v>
      </c>
      <c r="K31" s="12">
        <v>4.3056055434794134E-2</v>
      </c>
      <c r="L31" s="13"/>
    </row>
    <row r="32" spans="1:12">
      <c r="A32" s="6">
        <v>41437</v>
      </c>
      <c r="B32" s="6">
        <f t="shared" si="2"/>
        <v>41443</v>
      </c>
      <c r="C32" s="12">
        <v>7.3080519917199924E-2</v>
      </c>
      <c r="D32" s="12">
        <v>0.11374099117359643</v>
      </c>
      <c r="E32" s="12">
        <v>0.18293064510502371</v>
      </c>
      <c r="F32" s="12">
        <v>0.17126562913343629</v>
      </c>
      <c r="G32" s="12">
        <v>0.1572741972963885</v>
      </c>
      <c r="H32" s="12">
        <v>0.20080806253086611</v>
      </c>
      <c r="I32" s="12">
        <v>5.3643734241191995E-2</v>
      </c>
      <c r="J32" s="12">
        <v>3.6615982126532803E-2</v>
      </c>
      <c r="K32" s="12">
        <v>4.2666976977797387E-2</v>
      </c>
      <c r="L32" s="13"/>
    </row>
    <row r="33" spans="1:12">
      <c r="A33" s="6">
        <v>41444</v>
      </c>
      <c r="B33" s="6">
        <f t="shared" si="2"/>
        <v>41450</v>
      </c>
      <c r="C33" s="12">
        <v>7.3231724973018497E-2</v>
      </c>
      <c r="D33" s="12">
        <v>0.11397632355681907</v>
      </c>
      <c r="E33" s="12">
        <v>0.18330913226460294</v>
      </c>
      <c r="F33" s="12">
        <v>0.17161998114190949</v>
      </c>
      <c r="G33" s="12">
        <v>0.15759960075284948</v>
      </c>
      <c r="H33" s="12">
        <v>0.2012235384242807</v>
      </c>
      <c r="I33" s="12">
        <v>5.3754724199110288E-2</v>
      </c>
      <c r="J33" s="12">
        <v>3.6691741325120437E-2</v>
      </c>
      <c r="K33" s="12">
        <v>4.2755255805627945E-2</v>
      </c>
      <c r="L33" s="13"/>
    </row>
    <row r="34" spans="1:12">
      <c r="A34" s="6">
        <v>41451</v>
      </c>
      <c r="B34" s="6">
        <f t="shared" ref="B34:B40" si="3">+A34+6</f>
        <v>41457</v>
      </c>
      <c r="C34" s="12">
        <v>7.3160084362886638E-2</v>
      </c>
      <c r="D34" s="12">
        <v>0.1138648236110892</v>
      </c>
      <c r="E34" s="12">
        <v>0.18312980591276545</v>
      </c>
      <c r="F34" s="12">
        <v>0.17145208996954733</v>
      </c>
      <c r="G34" s="12">
        <v>0.15744542533831937</v>
      </c>
      <c r="H34" s="12">
        <v>0.20102668689482514</v>
      </c>
      <c r="I34" s="12">
        <v>5.3702137410522238E-2</v>
      </c>
      <c r="J34" s="12">
        <v>3.6655846789844904E-2</v>
      </c>
      <c r="K34" s="12">
        <v>4.2713429498608853E-2</v>
      </c>
      <c r="L34" s="13"/>
    </row>
    <row r="35" spans="1:12">
      <c r="A35" s="6">
        <v>41458</v>
      </c>
      <c r="B35" s="6">
        <f t="shared" si="3"/>
        <v>41464</v>
      </c>
      <c r="C35" s="12">
        <v>7.2021787755778319E-2</v>
      </c>
      <c r="D35" s="12">
        <v>0.11209320260334686</v>
      </c>
      <c r="E35" s="12">
        <v>0.18028049212989813</v>
      </c>
      <c r="F35" s="12">
        <v>0.16878446958619833</v>
      </c>
      <c r="G35" s="12">
        <v>0.15499573443066025</v>
      </c>
      <c r="H35" s="12">
        <v>0.19789891582097588</v>
      </c>
      <c r="I35" s="12">
        <v>5.2866586695385652E-2</v>
      </c>
      <c r="J35" s="12">
        <v>3.6085519043575522E-2</v>
      </c>
      <c r="K35" s="12">
        <v>4.2048851917819569E-2</v>
      </c>
      <c r="L35" s="13"/>
    </row>
    <row r="36" spans="1:12">
      <c r="A36" s="6">
        <v>41465</v>
      </c>
      <c r="B36" s="6">
        <f t="shared" si="3"/>
        <v>41471</v>
      </c>
      <c r="C36" s="12">
        <v>7.2385333513732913E-2</v>
      </c>
      <c r="D36" s="12">
        <v>0.11265901760977487</v>
      </c>
      <c r="E36" s="12">
        <v>0.18119049742410209</v>
      </c>
      <c r="F36" s="12">
        <v>0.16963644618715068</v>
      </c>
      <c r="G36" s="12">
        <v>0.15577810936898306</v>
      </c>
      <c r="H36" s="12">
        <v>0.19889785397000509</v>
      </c>
      <c r="I36" s="12">
        <v>5.3133442377944082E-2</v>
      </c>
      <c r="J36" s="12">
        <v>3.6267668609431432E-2</v>
      </c>
      <c r="K36" s="12">
        <v>4.2261102713279146E-2</v>
      </c>
      <c r="L36" s="13"/>
    </row>
    <row r="37" spans="1:12">
      <c r="A37" s="6">
        <v>41472</v>
      </c>
      <c r="B37" s="6">
        <f t="shared" si="3"/>
        <v>41478</v>
      </c>
      <c r="C37" s="12">
        <v>7.2407187623628369E-2</v>
      </c>
      <c r="D37" s="12">
        <v>0.112693030888875</v>
      </c>
      <c r="E37" s="12">
        <v>0.1812452012826119</v>
      </c>
      <c r="F37" s="12">
        <v>0.16968766172153166</v>
      </c>
      <c r="G37" s="12">
        <v>0.15582514088429425</v>
      </c>
      <c r="H37" s="12">
        <v>0.19895790391862911</v>
      </c>
      <c r="I37" s="12">
        <v>5.3149484081870632E-2</v>
      </c>
      <c r="J37" s="12">
        <v>3.6278618308451506E-2</v>
      </c>
      <c r="K37" s="12">
        <v>4.2273861911008397E-2</v>
      </c>
      <c r="L37" s="13"/>
    </row>
    <row r="38" spans="1:12">
      <c r="A38" s="6">
        <v>41479</v>
      </c>
      <c r="B38" s="6">
        <f t="shared" si="3"/>
        <v>41485</v>
      </c>
      <c r="C38" s="12">
        <v>7.3727784933242155E-2</v>
      </c>
      <c r="D38" s="12">
        <v>0.11474838089331996</v>
      </c>
      <c r="E38" s="12">
        <v>0.18455083892784643</v>
      </c>
      <c r="F38" s="12">
        <v>0.17278250737012832</v>
      </c>
      <c r="G38" s="12">
        <v>0.15866715517287069</v>
      </c>
      <c r="H38" s="12">
        <v>0.20258659440177665</v>
      </c>
      <c r="I38" s="12">
        <v>5.4118850079770194E-2</v>
      </c>
      <c r="J38" s="12">
        <v>3.6940285296315732E-2</v>
      </c>
      <c r="K38" s="12">
        <v>4.3044873051461041E-2</v>
      </c>
      <c r="L38" s="13"/>
    </row>
    <row r="39" spans="1:12">
      <c r="A39" s="6">
        <v>41486</v>
      </c>
      <c r="B39" s="6">
        <f t="shared" si="3"/>
        <v>41492</v>
      </c>
      <c r="C39" s="12">
        <v>7.3759060804827484E-2</v>
      </c>
      <c r="D39" s="12">
        <v>0.11479705800505867</v>
      </c>
      <c r="E39" s="12">
        <v>0.18462912675847226</v>
      </c>
      <c r="F39" s="12">
        <v>0.1728558029874806</v>
      </c>
      <c r="G39" s="12">
        <v>0.15873446295343793</v>
      </c>
      <c r="H39" s="12">
        <v>0.20267253313324884</v>
      </c>
      <c r="I39" s="12">
        <v>5.4141807696182681E-2</v>
      </c>
      <c r="J39" s="12">
        <v>3.695595563851168E-2</v>
      </c>
      <c r="K39" s="12">
        <v>4.3063133004926112E-2</v>
      </c>
      <c r="L39" s="13"/>
    </row>
    <row r="40" spans="1:12">
      <c r="A40" s="6">
        <v>41493</v>
      </c>
      <c r="B40" s="6">
        <f t="shared" si="3"/>
        <v>41499</v>
      </c>
      <c r="C40" s="12">
        <v>7.3532910074167263E-2</v>
      </c>
      <c r="D40" s="12">
        <v>0.11444508174258722</v>
      </c>
      <c r="E40" s="12">
        <v>0.18406304021314501</v>
      </c>
      <c r="F40" s="12">
        <v>0.17232581432279415</v>
      </c>
      <c r="G40" s="12">
        <v>0.1582477713607553</v>
      </c>
      <c r="H40" s="12">
        <v>0.20205112417070628</v>
      </c>
      <c r="I40" s="12">
        <v>5.397580491311911E-2</v>
      </c>
      <c r="J40" s="12">
        <v>3.6842645947760447E-2</v>
      </c>
      <c r="K40" s="12">
        <v>4.2931098257095582E-2</v>
      </c>
      <c r="L40" s="13"/>
    </row>
    <row r="41" spans="1:12">
      <c r="A41" s="6">
        <v>41500</v>
      </c>
      <c r="B41" s="6">
        <f t="shared" ref="B41:B47" si="4">+A41+6</f>
        <v>41506</v>
      </c>
      <c r="C41" s="12">
        <v>7.3862459710178782E-2</v>
      </c>
      <c r="D41" s="12">
        <v>0.1149579858965713</v>
      </c>
      <c r="E41" s="12">
        <v>0.18488794851398929</v>
      </c>
      <c r="F41" s="12">
        <v>0.17309812034642608</v>
      </c>
      <c r="G41" s="12">
        <v>0.15895698435666381</v>
      </c>
      <c r="H41" s="12">
        <v>0.20295664898074053</v>
      </c>
      <c r="I41" s="12">
        <v>5.4217706217509293E-2</v>
      </c>
      <c r="J41" s="12">
        <v>3.7007762227662055E-2</v>
      </c>
      <c r="K41" s="12">
        <v>4.3123500921289484E-2</v>
      </c>
      <c r="L41" s="13"/>
    </row>
    <row r="42" spans="1:12">
      <c r="A42" s="6">
        <v>41507</v>
      </c>
      <c r="B42" s="6">
        <f t="shared" si="4"/>
        <v>41513</v>
      </c>
      <c r="C42" s="12">
        <v>7.3915839032451761E-2</v>
      </c>
      <c r="D42" s="12">
        <v>0.11504106435619889</v>
      </c>
      <c r="E42" s="12">
        <v>0.18502156433760039</v>
      </c>
      <c r="F42" s="12">
        <v>0.17322321583318723</v>
      </c>
      <c r="G42" s="12">
        <v>0.15907186025070807</v>
      </c>
      <c r="H42" s="12">
        <v>0.20310332279062848</v>
      </c>
      <c r="I42" s="12">
        <v>5.4256888562971957E-2</v>
      </c>
      <c r="J42" s="12">
        <v>3.7034507197627901E-2</v>
      </c>
      <c r="K42" s="12">
        <v>4.3154665646404911E-2</v>
      </c>
      <c r="L42" s="13"/>
    </row>
    <row r="43" spans="1:12">
      <c r="A43" s="6">
        <v>41514</v>
      </c>
      <c r="B43" s="6">
        <f t="shared" si="4"/>
        <v>41520</v>
      </c>
      <c r="C43" s="12">
        <v>7.2534050852053472E-2</v>
      </c>
      <c r="D43" s="12">
        <v>0.11289047816156685</v>
      </c>
      <c r="E43" s="12">
        <v>0.18156275748284423</v>
      </c>
      <c r="F43" s="12">
        <v>0.1699849681809649</v>
      </c>
      <c r="G43" s="12">
        <v>0.156098159089961</v>
      </c>
      <c r="H43" s="12">
        <v>0.19930649420144753</v>
      </c>
      <c r="I43" s="12">
        <v>5.3242606261602335E-2</v>
      </c>
      <c r="J43" s="12">
        <v>3.6342181371628812E-2</v>
      </c>
      <c r="K43" s="12">
        <v>4.2347929124168286E-2</v>
      </c>
      <c r="L43" s="13"/>
    </row>
    <row r="44" spans="1:12">
      <c r="A44" s="6">
        <v>41521</v>
      </c>
      <c r="B44" s="6">
        <f t="shared" si="4"/>
        <v>41527</v>
      </c>
      <c r="C44" s="12">
        <v>7.2033349732011087E-2</v>
      </c>
      <c r="D44" s="12">
        <v>0.11211119742109214</v>
      </c>
      <c r="E44" s="12">
        <v>0.18030943335491056</v>
      </c>
      <c r="F44" s="12">
        <v>0.16881156530385025</v>
      </c>
      <c r="G44" s="12">
        <v>0.15502061658165248</v>
      </c>
      <c r="H44" s="12">
        <v>0.19793068540949224</v>
      </c>
      <c r="I44" s="12">
        <v>5.2875073602444284E-2</v>
      </c>
      <c r="J44" s="12">
        <v>3.6091312011599916E-2</v>
      </c>
      <c r="K44" s="12">
        <v>4.2055602206053706E-2</v>
      </c>
      <c r="L44" s="13"/>
    </row>
    <row r="45" spans="1:12">
      <c r="A45" s="6">
        <v>41528</v>
      </c>
      <c r="B45" s="6">
        <f t="shared" si="4"/>
        <v>41534</v>
      </c>
      <c r="C45" s="12">
        <v>7.1640099915020725E-2</v>
      </c>
      <c r="D45" s="12">
        <v>0.11149915163906984</v>
      </c>
      <c r="E45" s="12">
        <v>0.17932507469420339</v>
      </c>
      <c r="F45" s="12">
        <v>0.16788997665902711</v>
      </c>
      <c r="G45" s="12">
        <v>0.15417431650915456</v>
      </c>
      <c r="H45" s="12">
        <v>0.19685012749980685</v>
      </c>
      <c r="I45" s="12">
        <v>5.2586414070507057E-2</v>
      </c>
      <c r="J45" s="12">
        <v>3.5894279638451834E-2</v>
      </c>
      <c r="K45" s="12">
        <v>4.1826009136559109E-2</v>
      </c>
      <c r="L45" s="13"/>
    </row>
    <row r="46" spans="1:12">
      <c r="A46" s="6">
        <v>41535</v>
      </c>
      <c r="B46" s="6">
        <f t="shared" si="4"/>
        <v>41541</v>
      </c>
      <c r="C46" s="12">
        <v>7.1904884983199788E-2</v>
      </c>
      <c r="D46" s="12">
        <v>0.11191125757560093</v>
      </c>
      <c r="E46" s="12">
        <v>0.17998786832773328</v>
      </c>
      <c r="F46" s="12">
        <v>0.16851050565003878</v>
      </c>
      <c r="G46" s="12">
        <v>0.1547441517963298</v>
      </c>
      <c r="H46" s="12">
        <v>0.19757769452571722</v>
      </c>
      <c r="I46" s="12">
        <v>5.2780775849056619E-2</v>
      </c>
      <c r="J46" s="12">
        <v>3.6026946528818819E-2</v>
      </c>
      <c r="K46" s="12">
        <v>4.1980599968984234E-2</v>
      </c>
      <c r="L46" s="13"/>
    </row>
    <row r="47" spans="1:12">
      <c r="A47" s="6">
        <v>41542</v>
      </c>
      <c r="B47" s="6">
        <f t="shared" si="4"/>
        <v>41548</v>
      </c>
      <c r="C47" s="12">
        <v>7.2832563643408413E-2</v>
      </c>
      <c r="D47" s="12">
        <v>0.11335507722031982</v>
      </c>
      <c r="E47" s="12">
        <v>0.18230997627051201</v>
      </c>
      <c r="F47" s="12">
        <v>0.17068453875153153</v>
      </c>
      <c r="G47" s="12">
        <v>0.15674057870733982</v>
      </c>
      <c r="H47" s="12">
        <v>0.20012673706973286</v>
      </c>
      <c r="I47" s="12">
        <v>5.3461725403956328E-2</v>
      </c>
      <c r="J47" s="12">
        <v>3.6491747070465909E-2</v>
      </c>
      <c r="K47" s="12">
        <v>4.2522211387222106E-2</v>
      </c>
      <c r="L47" s="13"/>
    </row>
    <row r="48" spans="1:12">
      <c r="A48" s="6">
        <v>41549</v>
      </c>
      <c r="B48" s="6">
        <f t="shared" ref="B48:B54" si="5">+A48+6</f>
        <v>41555</v>
      </c>
      <c r="C48" s="12">
        <v>7.3499495384485317E-2</v>
      </c>
      <c r="D48" s="12">
        <v>0.11439307581914157</v>
      </c>
      <c r="E48" s="12">
        <v>0.18397939862512089</v>
      </c>
      <c r="F48" s="12">
        <v>0.17224750634336047</v>
      </c>
      <c r="G48" s="12">
        <v>0.15817586069969827</v>
      </c>
      <c r="H48" s="12">
        <v>0.20195930847067153</v>
      </c>
      <c r="I48" s="12">
        <v>5.3951277327175806E-2</v>
      </c>
      <c r="J48" s="12">
        <v>3.682590398038605E-2</v>
      </c>
      <c r="K48" s="12">
        <v>4.2911589586426636E-2</v>
      </c>
      <c r="L48" s="13"/>
    </row>
    <row r="49" spans="1:12">
      <c r="A49" s="6">
        <v>41556</v>
      </c>
      <c r="B49" s="6">
        <f t="shared" si="5"/>
        <v>41562</v>
      </c>
      <c r="C49" s="12">
        <v>7.3274931123671852E-2</v>
      </c>
      <c r="D49" s="12">
        <v>0.11404356870512503</v>
      </c>
      <c r="E49" s="12">
        <v>0.18341728323315759</v>
      </c>
      <c r="F49" s="12">
        <v>0.17172123560181846</v>
      </c>
      <c r="G49" s="12">
        <v>0.15769258329689781</v>
      </c>
      <c r="H49" s="12">
        <v>0.2013422587537467</v>
      </c>
      <c r="I49" s="12">
        <v>5.3786439070130081E-2</v>
      </c>
      <c r="J49" s="12">
        <v>3.6713389168374314E-2</v>
      </c>
      <c r="K49" s="12">
        <v>4.2780481075471603E-2</v>
      </c>
      <c r="L49" s="13"/>
    </row>
    <row r="50" spans="1:12">
      <c r="A50" s="6">
        <v>41563</v>
      </c>
      <c r="B50" s="6">
        <f t="shared" si="5"/>
        <v>41569</v>
      </c>
      <c r="C50" s="12">
        <v>7.3667653491931509E-2</v>
      </c>
      <c r="D50" s="12">
        <v>0.1146547935769856</v>
      </c>
      <c r="E50" s="12">
        <v>0.18440032161676934</v>
      </c>
      <c r="F50" s="12">
        <v>0.17264158816021524</v>
      </c>
      <c r="G50" s="12">
        <v>0.15853774826422906</v>
      </c>
      <c r="H50" s="12">
        <v>0.20242136735850355</v>
      </c>
      <c r="I50" s="12">
        <v>5.4074711435698378E-2</v>
      </c>
      <c r="J50" s="12">
        <v>3.691015727064257E-2</v>
      </c>
      <c r="K50" s="12">
        <v>4.3009766201852546E-2</v>
      </c>
      <c r="L50" s="13"/>
    </row>
    <row r="51" spans="1:12">
      <c r="A51" s="6">
        <v>41570</v>
      </c>
      <c r="B51" s="6">
        <f t="shared" si="5"/>
        <v>41576</v>
      </c>
      <c r="C51" s="12">
        <v>7.3899738614871327E-2</v>
      </c>
      <c r="D51" s="12">
        <v>0.11501600600335762</v>
      </c>
      <c r="E51" s="12">
        <v>0.18498126276643223</v>
      </c>
      <c r="F51" s="12">
        <v>0.17318548418938734</v>
      </c>
      <c r="G51" s="12">
        <v>0.15903721106849139</v>
      </c>
      <c r="H51" s="12">
        <v>0.20305908263382705</v>
      </c>
      <c r="I51" s="12">
        <v>5.4245070276473233E-2</v>
      </c>
      <c r="J51" s="12">
        <v>3.7026440306436884E-2</v>
      </c>
      <c r="K51" s="12">
        <v>4.3145265656544189E-2</v>
      </c>
      <c r="L51" s="13"/>
    </row>
    <row r="52" spans="1:12">
      <c r="A52" s="6">
        <v>41577</v>
      </c>
      <c r="B52" s="6">
        <f t="shared" si="5"/>
        <v>41583</v>
      </c>
      <c r="C52" s="12">
        <v>7.3909947822021024E-2</v>
      </c>
      <c r="D52" s="12">
        <v>0.1150318953996238</v>
      </c>
      <c r="E52" s="12">
        <v>0.18500681782340256</v>
      </c>
      <c r="F52" s="12">
        <v>0.17320940966620971</v>
      </c>
      <c r="G52" s="12">
        <v>0.15905918196937333</v>
      </c>
      <c r="H52" s="12">
        <v>0.20308713513140136</v>
      </c>
      <c r="I52" s="12">
        <v>5.4252564202293296E-2</v>
      </c>
      <c r="J52" s="12">
        <v>3.7031555488251988E-2</v>
      </c>
      <c r="K52" s="12">
        <v>4.3151226150625395E-2</v>
      </c>
      <c r="L52" s="13"/>
    </row>
    <row r="53" spans="1:12">
      <c r="A53" s="6">
        <v>41584</v>
      </c>
      <c r="B53" s="6">
        <f t="shared" si="5"/>
        <v>41590</v>
      </c>
      <c r="C53" s="12">
        <v>7.380563278646772E-2</v>
      </c>
      <c r="D53" s="12">
        <v>0.11486954166224504</v>
      </c>
      <c r="E53" s="12">
        <v>0.18474570286733027</v>
      </c>
      <c r="F53" s="12">
        <v>0.17296494533820064</v>
      </c>
      <c r="G53" s="12">
        <v>0.15883468899229575</v>
      </c>
      <c r="H53" s="12">
        <v>0.20280050197380986</v>
      </c>
      <c r="I53" s="12">
        <v>5.4175993208396132E-2</v>
      </c>
      <c r="J53" s="12">
        <v>3.6979289884754976E-2</v>
      </c>
      <c r="K53" s="12">
        <v>4.309032336523972E-2</v>
      </c>
      <c r="L53" s="13"/>
    </row>
    <row r="54" spans="1:12">
      <c r="A54" s="6">
        <v>41591</v>
      </c>
      <c r="B54" s="6">
        <f t="shared" si="5"/>
        <v>41597</v>
      </c>
      <c r="C54" s="12">
        <v>7.2748382642894877E-2</v>
      </c>
      <c r="D54" s="12">
        <v>0.11322405967354751</v>
      </c>
      <c r="E54" s="12">
        <v>0.18209925958777662</v>
      </c>
      <c r="F54" s="12">
        <v>0.17048725892880492</v>
      </c>
      <c r="G54" s="12">
        <v>0.15655941552872019</v>
      </c>
      <c r="H54" s="12">
        <v>0.19989542750003922</v>
      </c>
      <c r="I54" s="12">
        <v>5.339993351707837E-2</v>
      </c>
      <c r="J54" s="12">
        <v>3.6449569346310551E-2</v>
      </c>
      <c r="K54" s="12">
        <v>4.247306355938852E-2</v>
      </c>
      <c r="L54" s="13"/>
    </row>
    <row r="55" spans="1:12">
      <c r="A55" s="6">
        <v>41598</v>
      </c>
      <c r="B55" s="6">
        <f t="shared" ref="B55:B61" si="6">+A55+6</f>
        <v>41604</v>
      </c>
      <c r="C55" s="12">
        <v>7.202961965668124E-2</v>
      </c>
      <c r="D55" s="12">
        <v>0.11210539200994225</v>
      </c>
      <c r="E55" s="12">
        <v>0.18030009646065817</v>
      </c>
      <c r="F55" s="12">
        <v>0.16880282379929057</v>
      </c>
      <c r="G55" s="12">
        <v>0.15501258920850269</v>
      </c>
      <c r="H55" s="12">
        <v>0.19792043604070111</v>
      </c>
      <c r="I55" s="12">
        <v>5.2872335592781518E-2</v>
      </c>
      <c r="J55" s="12">
        <v>3.6089443109028306E-2</v>
      </c>
      <c r="K55" s="12">
        <v>4.2053424456929805E-2</v>
      </c>
      <c r="L55" s="13"/>
    </row>
    <row r="56" spans="1:12">
      <c r="A56" s="6">
        <v>41605</v>
      </c>
      <c r="B56" s="6">
        <f t="shared" si="6"/>
        <v>41611</v>
      </c>
      <c r="C56" s="12">
        <v>7.2372152069968415E-2</v>
      </c>
      <c r="D56" s="12">
        <v>0.11263850228666863</v>
      </c>
      <c r="E56" s="12">
        <v>0.18115750244795817</v>
      </c>
      <c r="F56" s="12">
        <v>0.16960555521563364</v>
      </c>
      <c r="G56" s="12">
        <v>0.15574974201486985</v>
      </c>
      <c r="H56" s="12">
        <v>0.19886163446600172</v>
      </c>
      <c r="I56" s="12">
        <v>5.3123766723378145E-2</v>
      </c>
      <c r="J56" s="12">
        <v>3.6261064229634606E-2</v>
      </c>
      <c r="K56" s="12">
        <v>4.2253406922960861E-2</v>
      </c>
      <c r="L56" s="13"/>
    </row>
    <row r="57" spans="1:12">
      <c r="A57" s="6">
        <v>41612</v>
      </c>
      <c r="B57" s="6">
        <f t="shared" si="6"/>
        <v>41618</v>
      </c>
      <c r="C57" s="12">
        <v>7.2152167936634731E-2</v>
      </c>
      <c r="D57" s="12">
        <v>0.11229612358717134</v>
      </c>
      <c r="E57" s="12">
        <v>0.18060685174830257</v>
      </c>
      <c r="F57" s="12">
        <v>0.16909001809250626</v>
      </c>
      <c r="G57" s="12">
        <v>0.15527632135465566</v>
      </c>
      <c r="H57" s="12">
        <v>0.19825716986103833</v>
      </c>
      <c r="I57" s="12">
        <v>5.2962290444895165E-2</v>
      </c>
      <c r="J57" s="12">
        <v>3.6150844227048513E-2</v>
      </c>
      <c r="K57" s="12">
        <v>4.2124972451461982E-2</v>
      </c>
      <c r="L57" s="13"/>
    </row>
    <row r="58" spans="1:12">
      <c r="A58" s="6">
        <v>41619</v>
      </c>
      <c r="B58" s="6">
        <f t="shared" si="6"/>
        <v>41625</v>
      </c>
      <c r="C58" s="12">
        <v>7.1732090183378366E-2</v>
      </c>
      <c r="D58" s="12">
        <v>0.1116423233668186</v>
      </c>
      <c r="E58" s="12">
        <v>0.17955533905402341</v>
      </c>
      <c r="F58" s="12">
        <v>0.16810555765382948</v>
      </c>
      <c r="G58" s="12">
        <v>0.15437228575775078</v>
      </c>
      <c r="H58" s="12">
        <v>0.1971028950989088</v>
      </c>
      <c r="I58" s="12">
        <v>5.2653938241300373E-2</v>
      </c>
      <c r="J58" s="12">
        <v>3.5940370088079376E-2</v>
      </c>
      <c r="K58" s="12">
        <v>4.187971628952742E-2</v>
      </c>
      <c r="L58" s="13"/>
    </row>
    <row r="59" spans="1:12">
      <c r="A59" s="6">
        <v>41626</v>
      </c>
      <c r="B59" s="6">
        <f t="shared" si="6"/>
        <v>41632</v>
      </c>
      <c r="C59" s="12">
        <v>7.1893364206304489E-2</v>
      </c>
      <c r="D59" s="12">
        <v>0.11189332687964192</v>
      </c>
      <c r="E59" s="12">
        <v>0.17995903023035856</v>
      </c>
      <c r="F59" s="12">
        <v>0.16848350648384081</v>
      </c>
      <c r="G59" s="12">
        <v>0.15471935830908462</v>
      </c>
      <c r="H59" s="12">
        <v>0.1975460381432802</v>
      </c>
      <c r="I59" s="12">
        <v>5.2772319183795845E-2</v>
      </c>
      <c r="J59" s="12">
        <v>3.6021174203151735E-2</v>
      </c>
      <c r="K59" s="12">
        <v>4.197387373437185E-2</v>
      </c>
      <c r="L59" s="13"/>
    </row>
    <row r="60" spans="1:12">
      <c r="A60" s="6">
        <v>41633</v>
      </c>
      <c r="B60" s="6">
        <f t="shared" si="6"/>
        <v>41639</v>
      </c>
      <c r="C60" s="12">
        <v>7.1767619440718189E-2</v>
      </c>
      <c r="D60" s="12">
        <v>0.11169762035909606</v>
      </c>
      <c r="E60" s="12">
        <v>0.17964427369724489</v>
      </c>
      <c r="F60" s="12">
        <v>0.16818882116396658</v>
      </c>
      <c r="G60" s="12">
        <v>0.15444874711072126</v>
      </c>
      <c r="H60" s="12">
        <v>0.19720052113300998</v>
      </c>
      <c r="I60" s="12">
        <v>5.2680017996078854E-2</v>
      </c>
      <c r="J60" s="12">
        <v>3.595817153028584E-2</v>
      </c>
      <c r="K60" s="12">
        <v>4.1900459519141474E-2</v>
      </c>
      <c r="L60" s="13"/>
    </row>
    <row r="61" spans="1:12">
      <c r="A61" s="6">
        <v>41640</v>
      </c>
      <c r="B61" s="6">
        <f t="shared" si="6"/>
        <v>41646</v>
      </c>
      <c r="C61" s="12">
        <v>7.2236474486139526E-2</v>
      </c>
      <c r="D61" s="12">
        <v>0.1124273365357651</v>
      </c>
      <c r="E61" s="12">
        <v>0.18081788269752083</v>
      </c>
      <c r="F61" s="12">
        <v>0.16928759214175176</v>
      </c>
      <c r="G61" s="12">
        <v>0.1554577547231541</v>
      </c>
      <c r="H61" s="12">
        <v>0.19848882440980048</v>
      </c>
      <c r="I61" s="12">
        <v>5.3024174489255428E-2</v>
      </c>
      <c r="J61" s="12">
        <v>3.6193084855786713E-2</v>
      </c>
      <c r="K61" s="12">
        <v>4.2174193579210852E-2</v>
      </c>
      <c r="L61" s="13"/>
    </row>
    <row r="62" spans="1:12">
      <c r="A62" s="6">
        <v>41647</v>
      </c>
      <c r="B62" s="6">
        <f>+A62+6</f>
        <v>41653</v>
      </c>
      <c r="C62" s="12">
        <v>7.2132711743993688E-2</v>
      </c>
      <c r="D62" s="12">
        <v>0.11226584237628279</v>
      </c>
      <c r="E62" s="12">
        <v>0.18055815020820479</v>
      </c>
      <c r="F62" s="12">
        <v>0.16904442212415538</v>
      </c>
      <c r="G62" s="12">
        <v>0.15523445031865959</v>
      </c>
      <c r="H62" s="12">
        <v>0.19820370882445976</v>
      </c>
      <c r="I62" s="12">
        <v>5.2948008898614923E-2</v>
      </c>
      <c r="J62" s="12">
        <v>3.6141095971250634E-2</v>
      </c>
      <c r="K62" s="12">
        <v>4.2113613242134626E-2</v>
      </c>
      <c r="L62" s="13"/>
    </row>
    <row r="63" spans="1:12">
      <c r="A63" s="6">
        <v>41654</v>
      </c>
      <c r="B63" s="6">
        <f>+A63+6</f>
        <v>41660</v>
      </c>
      <c r="C63" s="12">
        <v>7.1905628385922835E-2</v>
      </c>
      <c r="D63" s="12">
        <v>0.11191241459203506</v>
      </c>
      <c r="E63" s="12">
        <v>0.17998972916752826</v>
      </c>
      <c r="F63" s="12">
        <v>0.16851224782887392</v>
      </c>
      <c r="G63" s="12">
        <v>0.15474575164902196</v>
      </c>
      <c r="H63" s="12">
        <v>0.19757973722137215</v>
      </c>
      <c r="I63" s="12">
        <v>5.2781321533435357E-2</v>
      </c>
      <c r="J63" s="12">
        <v>3.6027319000454909E-2</v>
      </c>
      <c r="K63" s="12">
        <v>4.1981033993631366E-2</v>
      </c>
      <c r="L63" s="13"/>
    </row>
    <row r="64" spans="1:12">
      <c r="A64" s="6">
        <v>41661</v>
      </c>
      <c r="B64" s="6">
        <f>+A64+6</f>
        <v>41667</v>
      </c>
      <c r="C64" s="12">
        <v>7.1904513287602542E-2</v>
      </c>
      <c r="D64" s="12">
        <v>0.11191067907635524</v>
      </c>
      <c r="E64" s="12">
        <v>0.17998693792226458</v>
      </c>
      <c r="F64" s="12">
        <v>0.16850963457412987</v>
      </c>
      <c r="G64" s="12">
        <v>0.1547433518823888</v>
      </c>
      <c r="H64" s="12">
        <v>0.19757667319372862</v>
      </c>
      <c r="I64" s="12">
        <v>5.2780503011098434E-2</v>
      </c>
      <c r="J64" s="12">
        <v>3.6026760295888888E-2</v>
      </c>
      <c r="K64" s="12">
        <v>4.1980382960026055E-2</v>
      </c>
      <c r="L64" s="13"/>
    </row>
    <row r="65" spans="1:12">
      <c r="A65" s="6">
        <v>41668</v>
      </c>
      <c r="B65" s="6">
        <f>+A65+2</f>
        <v>41670</v>
      </c>
      <c r="C65" s="12">
        <v>7.0434659321072665E-2</v>
      </c>
      <c r="D65" s="12">
        <v>0.10962302913594749</v>
      </c>
      <c r="E65" s="12">
        <v>0.17630769022927978</v>
      </c>
      <c r="F65" s="12">
        <v>0.16506500302803206</v>
      </c>
      <c r="G65" s="12">
        <v>0.15158012722291986</v>
      </c>
      <c r="H65" s="12">
        <v>0.19353786055861619</v>
      </c>
      <c r="I65" s="12">
        <v>5.1701577250263323E-2</v>
      </c>
      <c r="J65" s="12">
        <v>3.5290310327716116E-2</v>
      </c>
      <c r="K65" s="12">
        <v>4.1122230535526209E-2</v>
      </c>
      <c r="L65" s="13"/>
    </row>
    <row r="66" spans="1:12">
      <c r="A66" s="6">
        <v>41671</v>
      </c>
      <c r="B66" s="6">
        <f>+A66+3</f>
        <v>41674</v>
      </c>
      <c r="C66" s="12">
        <v>7.2549862023515363E-2</v>
      </c>
      <c r="D66" s="12">
        <v>0.1129117200100259</v>
      </c>
      <c r="E66" s="12">
        <v>0.18159692093615817</v>
      </c>
      <c r="F66" s="12">
        <v>0.17001695311887305</v>
      </c>
      <c r="G66" s="12">
        <v>0.15612753103960744</v>
      </c>
      <c r="H66" s="12">
        <v>0.1993439963753747</v>
      </c>
      <c r="I66" s="12">
        <v>5.3252624567771224E-2</v>
      </c>
      <c r="J66" s="12">
        <v>3.6349019637547601E-2</v>
      </c>
      <c r="K66" s="12">
        <v>4.2355897451591996E-2</v>
      </c>
      <c r="L66" s="13"/>
    </row>
    <row r="67" spans="1:12">
      <c r="A67" s="6">
        <v>41675</v>
      </c>
      <c r="B67" s="6">
        <f t="shared" ref="B67:B73" si="7">+A67+6</f>
        <v>41681</v>
      </c>
      <c r="C67" s="12">
        <v>7.1492790463953543E-2</v>
      </c>
      <c r="D67" s="12">
        <v>0.11126656501407128</v>
      </c>
      <c r="E67" s="12">
        <v>0.17895100356193369</v>
      </c>
      <c r="F67" s="12">
        <v>0.16753975907917848</v>
      </c>
      <c r="G67" s="12">
        <v>0.15385270972191728</v>
      </c>
      <c r="H67" s="12">
        <v>0.19643949920252685</v>
      </c>
      <c r="I67" s="12">
        <v>5.2476719096243685E-2</v>
      </c>
      <c r="J67" s="12">
        <v>3.5819404365993381E-2</v>
      </c>
      <c r="K67" s="12">
        <v>4.1738760308570516E-2</v>
      </c>
      <c r="L67" s="13"/>
    </row>
    <row r="68" spans="1:12">
      <c r="A68" s="6">
        <v>41682</v>
      </c>
      <c r="B68" s="6">
        <f t="shared" si="7"/>
        <v>41688</v>
      </c>
      <c r="C68" s="12">
        <v>7.023016970310425E-2</v>
      </c>
      <c r="D68" s="12">
        <v>0.10930150708216714</v>
      </c>
      <c r="E68" s="12">
        <v>0.17579058345795084</v>
      </c>
      <c r="F68" s="12">
        <v>0.16458087082333797</v>
      </c>
      <c r="G68" s="12">
        <v>0.15113554587718309</v>
      </c>
      <c r="H68" s="12">
        <v>0.1929702180577518</v>
      </c>
      <c r="I68" s="12">
        <v>5.1549937604540956E-2</v>
      </c>
      <c r="J68" s="12">
        <v>3.5186804584948862E-2</v>
      </c>
      <c r="K68" s="12">
        <v>4.1001619892652851E-2</v>
      </c>
      <c r="L68" s="13"/>
    </row>
    <row r="69" spans="1:12">
      <c r="A69" s="6">
        <v>41689</v>
      </c>
      <c r="B69" s="6">
        <f t="shared" si="7"/>
        <v>41695</v>
      </c>
      <c r="C69" s="12">
        <v>7.0227415835289853E-2</v>
      </c>
      <c r="D69" s="12">
        <v>0.10929722114773623</v>
      </c>
      <c r="E69" s="12">
        <v>0.17578369035158492</v>
      </c>
      <c r="F69" s="12">
        <v>0.16457441727260697</v>
      </c>
      <c r="G69" s="12">
        <v>0.15112961954499335</v>
      </c>
      <c r="H69" s="12">
        <v>0.19296265130296689</v>
      </c>
      <c r="I69" s="12">
        <v>5.1547916226625967E-2</v>
      </c>
      <c r="J69" s="12">
        <v>3.5185424838765023E-2</v>
      </c>
      <c r="K69" s="12">
        <v>4.1000012135732455E-2</v>
      </c>
      <c r="L69" s="13"/>
    </row>
    <row r="70" spans="1:12">
      <c r="A70" s="14">
        <v>41696</v>
      </c>
      <c r="B70" s="14">
        <f t="shared" si="7"/>
        <v>41702</v>
      </c>
      <c r="C70" s="15">
        <v>7.0450834683732283E-2</v>
      </c>
      <c r="D70" s="15">
        <v>0.10964493519924079</v>
      </c>
      <c r="E70" s="15">
        <v>0.1763429219452039</v>
      </c>
      <c r="F70" s="15">
        <v>0.16509798810819581</v>
      </c>
      <c r="G70" s="15">
        <v>0.15161041760886451</v>
      </c>
      <c r="H70" s="15">
        <v>0.19357653539415456</v>
      </c>
      <c r="I70" s="15">
        <v>5.1711908820486617E-2</v>
      </c>
      <c r="J70" s="15">
        <v>3.5297362420490537E-2</v>
      </c>
      <c r="K70" s="15">
        <v>4.1130448025883601E-2</v>
      </c>
      <c r="L70" s="13"/>
    </row>
    <row r="71" spans="1:12">
      <c r="A71" s="6">
        <v>41703</v>
      </c>
      <c r="B71" s="6">
        <f t="shared" si="7"/>
        <v>41709</v>
      </c>
      <c r="C71" s="12">
        <v>6.9958922038359003E-2</v>
      </c>
      <c r="D71" s="12">
        <v>0.10887935548158709</v>
      </c>
      <c r="E71" s="12">
        <v>0.17511163329381552</v>
      </c>
      <c r="F71" s="12">
        <v>0.16394521556205507</v>
      </c>
      <c r="G71" s="12">
        <v>0.15055182005034129</v>
      </c>
      <c r="H71" s="12">
        <v>0.19222491555834417</v>
      </c>
      <c r="I71" s="12">
        <v>5.135083798322284E-2</v>
      </c>
      <c r="J71" s="12">
        <v>3.5050903751818838E-2</v>
      </c>
      <c r="K71" s="12">
        <v>4.0843260690422947E-2</v>
      </c>
      <c r="L71" s="13"/>
    </row>
    <row r="72" spans="1:12">
      <c r="A72" s="6">
        <v>41710</v>
      </c>
      <c r="B72" s="6">
        <f t="shared" si="7"/>
        <v>41716</v>
      </c>
      <c r="C72" s="12">
        <v>7.0081769252554507E-2</v>
      </c>
      <c r="D72" s="12">
        <v>0.10907054661367716</v>
      </c>
      <c r="E72" s="12">
        <v>0.17541912768761955</v>
      </c>
      <c r="F72" s="12">
        <v>0.16423310183053469</v>
      </c>
      <c r="G72" s="12">
        <v>0.15081618764129853</v>
      </c>
      <c r="H72" s="12">
        <v>0.19256246071609201</v>
      </c>
      <c r="I72" s="12">
        <v>5.1441009575480715E-2</v>
      </c>
      <c r="J72" s="12">
        <v>3.5112452811688351E-2</v>
      </c>
      <c r="K72" s="12">
        <v>4.0914981075018467E-2</v>
      </c>
      <c r="L72" s="13"/>
    </row>
    <row r="73" spans="1:12">
      <c r="A73" s="6">
        <v>41717</v>
      </c>
      <c r="B73" s="6">
        <f t="shared" si="7"/>
        <v>41723</v>
      </c>
      <c r="C73" s="12">
        <v>7.013322605914056E-2</v>
      </c>
      <c r="D73" s="12">
        <v>0.10915063052253379</v>
      </c>
      <c r="E73" s="12">
        <v>0.17554792734866101</v>
      </c>
      <c r="F73" s="12">
        <v>0.16435368826900579</v>
      </c>
      <c r="G73" s="12">
        <v>0.15092692285075845</v>
      </c>
      <c r="H73" s="12">
        <v>0.19270384769022922</v>
      </c>
      <c r="I73" s="12">
        <v>5.1478779599105226E-2</v>
      </c>
      <c r="J73" s="12">
        <v>3.5138233763173488E-2</v>
      </c>
      <c r="K73" s="12">
        <v>4.0945022472233507E-2</v>
      </c>
      <c r="L73" s="13"/>
    </row>
    <row r="74" spans="1:12">
      <c r="A74" s="6">
        <v>41724</v>
      </c>
      <c r="B74" s="6">
        <f t="shared" ref="B74:B80" si="8">+A74+6</f>
        <v>41730</v>
      </c>
      <c r="C74" s="12">
        <v>7.0715096594969704E-2</v>
      </c>
      <c r="D74" s="12">
        <v>0.11005621464345645</v>
      </c>
      <c r="E74" s="12">
        <v>0.17700438632381107</v>
      </c>
      <c r="F74" s="12">
        <v>0.16571727260744676</v>
      </c>
      <c r="G74" s="12">
        <v>0.15217911007220697</v>
      </c>
      <c r="H74" s="12">
        <v>0.19430264325992538</v>
      </c>
      <c r="I74" s="12">
        <v>5.190588079995264E-2</v>
      </c>
      <c r="J74" s="12">
        <v>3.5429763242947117E-2</v>
      </c>
      <c r="K74" s="12">
        <v>4.1284728821195195E-2</v>
      </c>
      <c r="L74" s="13"/>
    </row>
    <row r="75" spans="1:12">
      <c r="A75" s="6">
        <v>41731</v>
      </c>
      <c r="B75" s="6">
        <f t="shared" si="8"/>
        <v>41737</v>
      </c>
      <c r="C75" s="12">
        <v>7.2325730193336712E-2</v>
      </c>
      <c r="D75" s="12">
        <v>0.11256289632175667</v>
      </c>
      <c r="E75" s="12">
        <v>0.18103590470388695</v>
      </c>
      <c r="F75" s="12">
        <v>0.16949171144644121</v>
      </c>
      <c r="G75" s="12">
        <v>0.15564519863679957</v>
      </c>
      <c r="H75" s="12">
        <v>0.19872815323664816</v>
      </c>
      <c r="I75" s="12">
        <v>5.3088108635234749E-2</v>
      </c>
      <c r="J75" s="12">
        <v>3.623672483685008E-2</v>
      </c>
      <c r="K75" s="12">
        <v>4.222504531004543E-2</v>
      </c>
      <c r="L75" s="13"/>
    </row>
    <row r="76" spans="1:12">
      <c r="A76" s="6">
        <v>41738</v>
      </c>
      <c r="B76" s="6">
        <f t="shared" si="8"/>
        <v>41744</v>
      </c>
      <c r="C76" s="12">
        <v>7.2872364894158104E-2</v>
      </c>
      <c r="D76" s="12">
        <v>0.11341364176172601</v>
      </c>
      <c r="E76" s="12">
        <v>0.18240416614198379</v>
      </c>
      <c r="F76" s="12">
        <v>0.17077272237755195</v>
      </c>
      <c r="G76" s="12">
        <v>0.15682155823059393</v>
      </c>
      <c r="H76" s="12">
        <v>0.20023013191420752</v>
      </c>
      <c r="I76" s="12">
        <v>5.3489346234957852E-2</v>
      </c>
      <c r="J76" s="12">
        <v>3.6510600415941903E-2</v>
      </c>
      <c r="K76" s="12">
        <v>4.2544180352975879E-2</v>
      </c>
      <c r="L76" s="13"/>
    </row>
    <row r="77" spans="1:12">
      <c r="A77" s="6">
        <v>41745</v>
      </c>
      <c r="B77" s="6">
        <f t="shared" si="8"/>
        <v>41751</v>
      </c>
      <c r="C77" s="12">
        <v>7.4118645639601063E-2</v>
      </c>
      <c r="D77" s="12">
        <v>0.11535326919392885</v>
      </c>
      <c r="E77" s="12">
        <v>0.18552368614770215</v>
      </c>
      <c r="F77" s="12">
        <v>0.17369331862902726</v>
      </c>
      <c r="G77" s="12">
        <v>0.15950355831083038</v>
      </c>
      <c r="H77" s="12">
        <v>0.20365451588232253</v>
      </c>
      <c r="I77" s="12">
        <v>5.4404133924307346E-2</v>
      </c>
      <c r="J77" s="12">
        <v>3.7135013502700362E-2</v>
      </c>
      <c r="K77" s="12">
        <v>4.3271781177809512E-2</v>
      </c>
      <c r="L77" s="13"/>
    </row>
    <row r="78" spans="1:12">
      <c r="A78" s="6">
        <v>41752</v>
      </c>
      <c r="B78" s="6">
        <f t="shared" si="8"/>
        <v>41758</v>
      </c>
      <c r="C78" s="12">
        <v>7.4256935295001769E-2</v>
      </c>
      <c r="D78" s="12">
        <v>0.11556849390167298</v>
      </c>
      <c r="E78" s="12">
        <v>0.18586983395443335</v>
      </c>
      <c r="F78" s="12">
        <v>0.17401739348187079</v>
      </c>
      <c r="G78" s="12">
        <v>0.1598011580837842</v>
      </c>
      <c r="H78" s="12">
        <v>0.20403449196768042</v>
      </c>
      <c r="I78" s="12">
        <v>5.450564048676329E-2</v>
      </c>
      <c r="J78" s="12">
        <v>3.720429955314386E-2</v>
      </c>
      <c r="K78" s="12">
        <v>4.3352517133735516E-2</v>
      </c>
      <c r="L78" s="13"/>
    </row>
    <row r="79" spans="1:12">
      <c r="A79" s="6">
        <v>41759</v>
      </c>
      <c r="B79" s="6">
        <f t="shared" si="8"/>
        <v>41765</v>
      </c>
      <c r="C79" s="12">
        <v>7.4200404729796221E-2</v>
      </c>
      <c r="D79" s="12">
        <v>0.11548051353654935</v>
      </c>
      <c r="E79" s="12">
        <v>0.18572833435272795</v>
      </c>
      <c r="F79" s="12">
        <v>0.17388491694523422</v>
      </c>
      <c r="G79" s="12">
        <v>0.15967950412983245</v>
      </c>
      <c r="H79" s="12">
        <v>0.20387916391506772</v>
      </c>
      <c r="I79" s="12">
        <v>5.4464146252569998E-2</v>
      </c>
      <c r="J79" s="12">
        <v>3.7175976540977249E-2</v>
      </c>
      <c r="K79" s="12">
        <v>4.3319513586162255E-2</v>
      </c>
      <c r="L79" s="13"/>
    </row>
    <row r="80" spans="1:12">
      <c r="A80" s="6">
        <v>41766</v>
      </c>
      <c r="B80" s="6">
        <f t="shared" si="8"/>
        <v>41772</v>
      </c>
      <c r="C80" s="12">
        <v>7.4002650424304414E-2</v>
      </c>
      <c r="D80" s="12">
        <v>0.11517274205153633</v>
      </c>
      <c r="E80" s="12">
        <v>0.1852333427431293</v>
      </c>
      <c r="F80" s="12">
        <v>0.17342148967538004</v>
      </c>
      <c r="G80" s="12">
        <v>0.15925393624303369</v>
      </c>
      <c r="H80" s="12">
        <v>0.20333579784299446</v>
      </c>
      <c r="I80" s="12">
        <v>5.4318991796127307E-2</v>
      </c>
      <c r="J80" s="12">
        <v>3.7076897439608299E-2</v>
      </c>
      <c r="K80" s="12">
        <v>4.3204061111816995E-2</v>
      </c>
      <c r="L80" s="13"/>
    </row>
    <row r="81" spans="1:12">
      <c r="A81" s="6">
        <v>41773</v>
      </c>
      <c r="B81" s="6">
        <f t="shared" ref="B81:B86" si="9">+A81+6</f>
        <v>41779</v>
      </c>
      <c r="C81" s="12">
        <v>7.4758299598756101E-2</v>
      </c>
      <c r="D81" s="12">
        <v>0.11634878354399072</v>
      </c>
      <c r="E81" s="12">
        <v>0.18712478070815119</v>
      </c>
      <c r="F81" s="12">
        <v>0.17519231551410355</v>
      </c>
      <c r="G81" s="12">
        <v>0.16088009564084232</v>
      </c>
      <c r="H81" s="12">
        <v>0.2054120819611383</v>
      </c>
      <c r="I81" s="12">
        <v>5.4873648974923583E-2</v>
      </c>
      <c r="J81" s="12">
        <v>3.7455493703131691E-2</v>
      </c>
      <c r="K81" s="12">
        <v>4.3645222515157525E-2</v>
      </c>
      <c r="L81" s="13"/>
    </row>
    <row r="82" spans="1:12">
      <c r="A82" s="6">
        <v>41780</v>
      </c>
      <c r="B82" s="6">
        <f t="shared" si="9"/>
        <v>41786</v>
      </c>
      <c r="C82" s="12">
        <v>7.4786004767124437E-2</v>
      </c>
      <c r="D82" s="12">
        <v>0.11639190200247412</v>
      </c>
      <c r="E82" s="12">
        <v>0.18719412850743547</v>
      </c>
      <c r="F82" s="12">
        <v>0.17525724118288158</v>
      </c>
      <c r="G82" s="12">
        <v>0.16093971725022574</v>
      </c>
      <c r="H82" s="12">
        <v>0.20548820697128661</v>
      </c>
      <c r="I82" s="12">
        <v>5.4893984960252239E-2</v>
      </c>
      <c r="J82" s="12">
        <v>3.7469374580103673E-2</v>
      </c>
      <c r="K82" s="12">
        <v>4.3661397284310198E-2</v>
      </c>
      <c r="L82" s="13"/>
    </row>
    <row r="83" spans="1:12">
      <c r="A83" s="6">
        <v>41787</v>
      </c>
      <c r="B83" s="6">
        <f t="shared" si="9"/>
        <v>41793</v>
      </c>
      <c r="C83" s="12">
        <v>7.4747379259920088E-2</v>
      </c>
      <c r="D83" s="12">
        <v>0.11633178786396219</v>
      </c>
      <c r="E83" s="12">
        <v>0.18709744640519196</v>
      </c>
      <c r="F83" s="12">
        <v>0.1751667242492253</v>
      </c>
      <c r="G83" s="12">
        <v>0.16085659503735353</v>
      </c>
      <c r="H83" s="12">
        <v>0.20538207633570185</v>
      </c>
      <c r="I83" s="12">
        <v>5.4865633291806243E-2</v>
      </c>
      <c r="J83" s="12">
        <v>3.7450022381757292E-2</v>
      </c>
      <c r="K83" s="12">
        <v>4.3638847027472588E-2</v>
      </c>
      <c r="L83" s="13"/>
    </row>
    <row r="84" spans="1:12">
      <c r="A84" s="6">
        <v>41794</v>
      </c>
      <c r="B84" s="6">
        <f t="shared" si="9"/>
        <v>41800</v>
      </c>
      <c r="C84" s="12">
        <v>7.5052393892709915E-2</v>
      </c>
      <c r="D84" s="12">
        <v>0.11680649209986223</v>
      </c>
      <c r="E84" s="12">
        <v>0.18786091743890879</v>
      </c>
      <c r="F84" s="12">
        <v>0.17588151070197955</v>
      </c>
      <c r="G84" s="12">
        <v>0.16151298748552928</v>
      </c>
      <c r="H84" s="12">
        <v>0.20622015974699193</v>
      </c>
      <c r="I84" s="12">
        <v>5.5089518345128173E-2</v>
      </c>
      <c r="J84" s="12">
        <v>3.7602841182066291E-2</v>
      </c>
      <c r="K84" s="12">
        <v>4.381691998512334E-2</v>
      </c>
      <c r="L84" s="13"/>
    </row>
    <row r="85" spans="1:12">
      <c r="A85" s="6">
        <v>41801</v>
      </c>
      <c r="B85" s="6">
        <f t="shared" si="9"/>
        <v>41807</v>
      </c>
      <c r="C85" s="12">
        <v>7.5482188810743034E-2</v>
      </c>
      <c r="D85" s="12">
        <v>0.11747539596946516</v>
      </c>
      <c r="E85" s="12">
        <v>0.18893672146626209</v>
      </c>
      <c r="F85" s="12">
        <v>0.17688871347799975</v>
      </c>
      <c r="G85" s="12">
        <v>0.16243790749963119</v>
      </c>
      <c r="H85" s="12">
        <v>0.20740109978178867</v>
      </c>
      <c r="I85" s="12">
        <v>5.5404993892190349E-2</v>
      </c>
      <c r="J85" s="12">
        <v>3.781817755183968E-2</v>
      </c>
      <c r="K85" s="12">
        <v>4.4067841888565766E-2</v>
      </c>
      <c r="L85" s="13"/>
    </row>
    <row r="86" spans="1:12">
      <c r="A86" s="6">
        <v>41808</v>
      </c>
      <c r="B86" s="6">
        <f t="shared" si="9"/>
        <v>41814</v>
      </c>
      <c r="C86" s="12">
        <v>7.6076562000817707E-2</v>
      </c>
      <c r="D86" s="12">
        <v>0.11840043837957234</v>
      </c>
      <c r="E86" s="12">
        <v>0.19042447538052285</v>
      </c>
      <c r="F86" s="12">
        <v>0.17828159715790648</v>
      </c>
      <c r="G86" s="12">
        <v>0.1637170004723017</v>
      </c>
      <c r="H86" s="12">
        <v>0.20903424867750209</v>
      </c>
      <c r="I86" s="12">
        <v>5.5841272218039348E-2</v>
      </c>
      <c r="J86" s="12">
        <v>3.8115971126568372E-2</v>
      </c>
      <c r="K86" s="12">
        <v>4.4414847509039845E-2</v>
      </c>
      <c r="L86" s="13"/>
    </row>
    <row r="87" spans="1:12">
      <c r="A87" s="6">
        <v>41815</v>
      </c>
      <c r="B87" s="6">
        <f t="shared" ref="B87:B92" si="10">+A87+6</f>
        <v>41821</v>
      </c>
      <c r="C87" s="12">
        <v>7.5879141583917217E-2</v>
      </c>
      <c r="D87" s="12">
        <v>0.11809318653628</v>
      </c>
      <c r="E87" s="12">
        <v>0.18993031951531331</v>
      </c>
      <c r="F87" s="12">
        <v>0.1778189523391748</v>
      </c>
      <c r="G87" s="12">
        <v>0.16329215111480061</v>
      </c>
      <c r="H87" s="12">
        <v>0.2084918000253147</v>
      </c>
      <c r="I87" s="12">
        <v>5.5696362840543807E-2</v>
      </c>
      <c r="J87" s="12">
        <v>3.8017059310465361E-2</v>
      </c>
      <c r="K87" s="12">
        <v>4.4299589964781831E-2</v>
      </c>
      <c r="L87" s="13"/>
    </row>
    <row r="88" spans="1:12">
      <c r="A88" s="6">
        <v>41822</v>
      </c>
      <c r="B88" s="6">
        <f t="shared" si="10"/>
        <v>41828</v>
      </c>
      <c r="C88" s="12">
        <v>7.6030539893444854E-2</v>
      </c>
      <c r="D88" s="12">
        <v>0.11832881267061825</v>
      </c>
      <c r="E88" s="12">
        <v>0.19030927911741766</v>
      </c>
      <c r="F88" s="12">
        <v>0.1781737466637304</v>
      </c>
      <c r="G88" s="12">
        <v>0.16361796075262539</v>
      </c>
      <c r="H88" s="12">
        <v>0.2089077945320435</v>
      </c>
      <c r="I88" s="12">
        <v>5.5807491340483024E-2</v>
      </c>
      <c r="J88" s="12">
        <v>3.8092913074657606E-2</v>
      </c>
      <c r="K88" s="12">
        <v>4.4387978985709509E-2</v>
      </c>
      <c r="L88" s="13"/>
    </row>
    <row r="89" spans="1:12">
      <c r="A89" s="6">
        <v>41829</v>
      </c>
      <c r="B89" s="6">
        <f t="shared" si="10"/>
        <v>41835</v>
      </c>
      <c r="C89" s="12">
        <v>7.6754721733656911E-2</v>
      </c>
      <c r="D89" s="12">
        <v>0.11945588052295773</v>
      </c>
      <c r="E89" s="12">
        <v>0.19212195234259574</v>
      </c>
      <c r="F89" s="12">
        <v>0.17987083038715587</v>
      </c>
      <c r="G89" s="12">
        <v>0.16517640234827419</v>
      </c>
      <c r="H89" s="12">
        <v>0.21089761640218782</v>
      </c>
      <c r="I89" s="12">
        <v>5.6339051051004736E-2</v>
      </c>
      <c r="J89" s="12">
        <v>3.8455743536312946E-2</v>
      </c>
      <c r="K89" s="12">
        <v>4.481076920067071E-2</v>
      </c>
      <c r="L89" s="13"/>
    </row>
    <row r="90" spans="1:12">
      <c r="A90" s="6">
        <v>41836</v>
      </c>
      <c r="B90" s="6">
        <f t="shared" si="10"/>
        <v>41842</v>
      </c>
      <c r="C90" s="12">
        <v>7.7272996280276354E-2</v>
      </c>
      <c r="D90" s="12">
        <v>0.12026248812859661</v>
      </c>
      <c r="E90" s="12">
        <v>0.19341922651019056</v>
      </c>
      <c r="F90" s="12">
        <v>0.1810853807231268</v>
      </c>
      <c r="G90" s="12">
        <v>0.16629173080111315</v>
      </c>
      <c r="H90" s="12">
        <v>0.21232167037639482</v>
      </c>
      <c r="I90" s="12">
        <v>5.6719471896535936E-2</v>
      </c>
      <c r="J90" s="12">
        <v>3.871541007663807E-2</v>
      </c>
      <c r="K90" s="12">
        <v>4.5113347082090638E-2</v>
      </c>
      <c r="L90" s="13"/>
    </row>
    <row r="91" spans="1:12">
      <c r="A91" s="6">
        <v>41843</v>
      </c>
      <c r="B91" s="6">
        <f t="shared" si="10"/>
        <v>41849</v>
      </c>
      <c r="C91" s="12">
        <v>7.6873324809395821E-2</v>
      </c>
      <c r="D91" s="12">
        <v>0.11964046636373879</v>
      </c>
      <c r="E91" s="12">
        <v>0.1924188233877917</v>
      </c>
      <c r="F91" s="12">
        <v>0.18014877073060023</v>
      </c>
      <c r="G91" s="12">
        <v>0.165431636539937</v>
      </c>
      <c r="H91" s="12">
        <v>0.21122350001437915</v>
      </c>
      <c r="I91" s="12">
        <v>5.6426107385624091E-2</v>
      </c>
      <c r="J91" s="12">
        <v>3.8515166192798628E-2</v>
      </c>
      <c r="K91" s="12">
        <v>4.4880011781887642E-2</v>
      </c>
      <c r="L91" s="13"/>
    </row>
    <row r="92" spans="1:12">
      <c r="A92" s="6">
        <v>41850</v>
      </c>
      <c r="B92" s="6">
        <f t="shared" si="10"/>
        <v>41856</v>
      </c>
      <c r="C92" s="12">
        <v>7.7229262035230326E-2</v>
      </c>
      <c r="D92" s="12">
        <v>0.12019442309451168</v>
      </c>
      <c r="E92" s="12">
        <v>0.19330975691206437</v>
      </c>
      <c r="F92" s="12">
        <v>0.18098289171925702</v>
      </c>
      <c r="G92" s="12">
        <v>0.16619761456835305</v>
      </c>
      <c r="H92" s="12">
        <v>0.21220150255053308</v>
      </c>
      <c r="I92" s="12">
        <v>5.6687370342277485E-2</v>
      </c>
      <c r="J92" s="12">
        <v>3.8693498292278014E-2</v>
      </c>
      <c r="K92" s="12">
        <v>4.5087814253403913E-2</v>
      </c>
      <c r="L92" s="13"/>
    </row>
    <row r="93" spans="1:12" ht="45" customHeight="1">
      <c r="A93" s="85" t="s">
        <v>27</v>
      </c>
      <c r="B93" s="85"/>
      <c r="C93" s="85"/>
      <c r="D93" s="85"/>
      <c r="E93" s="85"/>
      <c r="F93" s="85"/>
      <c r="G93" s="85"/>
      <c r="H93" s="85"/>
      <c r="I93" s="85"/>
      <c r="J93" s="85"/>
      <c r="K93" s="85"/>
    </row>
    <row r="94" spans="1:12">
      <c r="B94" s="9"/>
      <c r="C94" s="9"/>
      <c r="D94" s="9"/>
      <c r="E94" s="9"/>
      <c r="F94" s="9"/>
      <c r="G94" s="9"/>
    </row>
    <row r="96" spans="1:12">
      <c r="A96" s="91" t="s">
        <v>23</v>
      </c>
      <c r="B96" s="91"/>
      <c r="C96" s="91"/>
      <c r="D96" s="91"/>
      <c r="E96" s="91"/>
      <c r="F96" s="91"/>
      <c r="G96" s="91"/>
      <c r="H96" s="91"/>
      <c r="I96" s="91"/>
      <c r="J96" s="91"/>
      <c r="K96" s="91"/>
    </row>
    <row r="97" spans="1:11">
      <c r="A97" s="91" t="s">
        <v>24</v>
      </c>
      <c r="B97" s="91"/>
      <c r="C97" s="91"/>
      <c r="D97" s="91"/>
      <c r="E97" s="91"/>
      <c r="F97" s="91"/>
      <c r="G97" s="91"/>
      <c r="H97" s="91"/>
      <c r="I97" s="91"/>
      <c r="J97" s="91"/>
      <c r="K97" s="91"/>
    </row>
    <row r="98" spans="1:11">
      <c r="A98" s="91"/>
      <c r="B98" s="91"/>
      <c r="C98" s="91"/>
      <c r="D98" s="91"/>
      <c r="E98" s="91"/>
      <c r="F98" s="91"/>
      <c r="G98" s="91"/>
      <c r="H98" s="91"/>
      <c r="I98" s="91"/>
      <c r="J98" s="91"/>
      <c r="K98" s="91"/>
    </row>
  </sheetData>
  <sheetProtection formatCells="0" formatColumns="0" formatRows="0" insertColumns="0" insertRows="0" insertHyperlinks="0" deleteColumns="0" deleteRows="0" sort="0" autoFilter="0" pivotTables="0"/>
  <mergeCells count="7">
    <mergeCell ref="A98:K98"/>
    <mergeCell ref="A5:B6"/>
    <mergeCell ref="C6:K6"/>
    <mergeCell ref="A2:K2"/>
    <mergeCell ref="A93:K93"/>
    <mergeCell ref="A96:K96"/>
    <mergeCell ref="A97:K97"/>
  </mergeCells>
  <hyperlinks>
    <hyperlink ref="A3" r:id="rId1" xr:uid="{00000000-0004-0000-0200-000000000000}"/>
  </hyperlinks>
  <pageMargins left="0.23622047244094491" right="0.23622047244094491" top="0.74803149606299213" bottom="0.74803149606299213" header="0.31496062992125984" footer="0.31496062992125984"/>
  <pageSetup scale="80" orientation="portrait" r:id="rId2"/>
  <headerFooter>
    <oddFooter>&amp;C_x000D_&amp;1#&amp;"Calibri"&amp;6&amp;K000000 INFORMACION-ECP-PUBLICA</oddFooter>
  </headerFooter>
</worksheet>
</file>

<file path=docMetadata/LabelInfo.xml><?xml version="1.0" encoding="utf-8"?>
<clbl:labelList xmlns:clbl="http://schemas.microsoft.com/office/2020/mipLabelMetadata">
  <clbl:label id="{e6dda216-a899-4ab6-ba29-0dda5f7b7a74}" enabled="1" method="Standard" siteId="{a4305987-cf78-4f93-9d64-bf18af65397b}"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Barranca - Cartagena</vt:lpstr>
      <vt:lpstr>Producto Importado</vt:lpstr>
      <vt:lpstr>Tarifas de Transporte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Leon Castillo</dc:creator>
  <cp:lastModifiedBy>Helber Froilan Martinez Puerto</cp:lastModifiedBy>
  <cp:lastPrinted>2013-06-19T20:45:41Z</cp:lastPrinted>
  <dcterms:created xsi:type="dcterms:W3CDTF">2013-01-11T14:10:37Z</dcterms:created>
  <dcterms:modified xsi:type="dcterms:W3CDTF">2025-05-05T22:38:41Z</dcterms:modified>
</cp:coreProperties>
</file>