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10620" windowHeight="4740" firstSheet="3" activeTab="11"/>
  </bookViews>
  <sheets>
    <sheet name="ENERO" sheetId="3" r:id="rId1"/>
    <sheet name="FEBRERO" sheetId="2" r:id="rId2"/>
    <sheet name="MARZO" sheetId="4" r:id="rId3"/>
    <sheet name="ABRIL" sheetId="9" r:id="rId4"/>
    <sheet name="MAYO" sheetId="6" r:id="rId5"/>
    <sheet name="JUNIO" sheetId="7" r:id="rId6"/>
    <sheet name="JULIO" sheetId="8" r:id="rId7"/>
    <sheet name="AGOSTO" sheetId="10" r:id="rId8"/>
    <sheet name="SEPTIEMBRE" sheetId="11" r:id="rId9"/>
    <sheet name="OCTUBRE" sheetId="12" r:id="rId10"/>
    <sheet name="NOVIEMBRE" sheetId="13" r:id="rId11"/>
    <sheet name="DICIEMBRE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L">#REF!</definedName>
    <definedName name="\P">#REF!</definedName>
    <definedName name="A_IMPRESIÓN_IM">#REF!</definedName>
    <definedName name="ADI">#REF!</definedName>
    <definedName name="_xlnm.Print_Area" localSheetId="3">ABRIL!$A$1:$D$22</definedName>
    <definedName name="_xlnm.Print_Area" localSheetId="7">AGOSTO!$A$1:$D$22</definedName>
    <definedName name="_xlnm.Print_Area" localSheetId="11">DICIEMBRE!$A$1:$D$22</definedName>
    <definedName name="_xlnm.Print_Area" localSheetId="6">JULIO!$A$1:$D$22</definedName>
    <definedName name="_xlnm.Print_Area" localSheetId="5">JUNIO!$A$1:$D$22</definedName>
    <definedName name="_xlnm.Print_Area" localSheetId="4">MAYO!$A$1:$D$22</definedName>
    <definedName name="_xlnm.Print_Area" localSheetId="10">NOVIEMBRE!$A$1:$D$22</definedName>
    <definedName name="_xlnm.Print_Area" localSheetId="9">OCTUBRE!$A$1:$D$22</definedName>
    <definedName name="_xlnm.Print_Area" localSheetId="8">SEPTIEMBRE!$A$1:$D$22</definedName>
    <definedName name="DAT">#REF!</definedName>
    <definedName name="ERR">[2]TARIF2002!#REF!</definedName>
    <definedName name="ERROR">#REF!</definedName>
    <definedName name="ERROR1">#REF!</definedName>
    <definedName name="ERROR2">#REF!</definedName>
    <definedName name="ERROR3">[2]TARIF2002!#REF!</definedName>
    <definedName name="ERROR5">[2]TARIF2002!#REF!</definedName>
    <definedName name="j">#REF!</definedName>
    <definedName name="MATRIZRICS">'[5]RICS NUEVA HOJA DIARIA'!$A$1:$AB$42</definedName>
    <definedName name="MES">#REF!</definedName>
    <definedName name="Q">[4]TARIF2002!#REF!</definedName>
    <definedName name="QE">[2]TARIF2002!#REF!</definedName>
    <definedName name="QE_TE">[2]TARIF2002!#REF!</definedName>
    <definedName name="QI">[2]TARIF2002!#REF!</definedName>
    <definedName name="QI_TI">[2]TARIF2002!#REF!</definedName>
    <definedName name="QN">[2]TARIF2002!#REF!</definedName>
    <definedName name="QN_QI">[2]TARIF2002!#REF!</definedName>
    <definedName name="QNS">[4]TARIF2002!#REF!</definedName>
    <definedName name="REG">#REF!</definedName>
    <definedName name="REGULAR">#REF!</definedName>
    <definedName name="SOL">#REF!</definedName>
    <definedName name="TE">[2]TARIF2002!#REF!</definedName>
    <definedName name="TI">[2]TARIF2002!#REF!</definedName>
    <definedName name="TITU">#REF!</definedName>
    <definedName name="TOT">#REF!</definedName>
  </definedNames>
  <calcPr calcId="145621" iterate="1"/>
</workbook>
</file>

<file path=xl/calcChain.xml><?xml version="1.0" encoding="utf-8"?>
<calcChain xmlns="http://schemas.openxmlformats.org/spreadsheetml/2006/main">
  <c r="A5" i="14" l="1"/>
  <c r="D8" i="14"/>
  <c r="D13" i="14" s="1"/>
  <c r="C13" i="14"/>
  <c r="C14" i="14"/>
  <c r="D14" i="14"/>
  <c r="C15" i="14"/>
  <c r="C16" i="14"/>
  <c r="D16" i="14"/>
  <c r="C19" i="14"/>
  <c r="C20" i="14"/>
  <c r="D20" i="14"/>
  <c r="C21" i="14"/>
  <c r="A5" i="13"/>
  <c r="D8" i="13"/>
  <c r="D13" i="13" s="1"/>
  <c r="D15" i="13" s="1"/>
  <c r="D19" i="13" s="1"/>
  <c r="D21" i="13" s="1"/>
  <c r="D14" i="13"/>
  <c r="C15" i="13"/>
  <c r="C19" i="13" s="1"/>
  <c r="C21" i="13" s="1"/>
  <c r="D16" i="13"/>
  <c r="D20" i="13"/>
  <c r="A5" i="12"/>
  <c r="D8" i="12"/>
  <c r="D14" i="12"/>
  <c r="D15" i="12" s="1"/>
  <c r="D19" i="12" s="1"/>
  <c r="D21" i="12" s="1"/>
  <c r="D16" i="12"/>
  <c r="D20" i="12"/>
  <c r="A5" i="11"/>
  <c r="D8" i="11"/>
  <c r="D13" i="11" s="1"/>
  <c r="D15" i="11" s="1"/>
  <c r="D19" i="11" s="1"/>
  <c r="D21" i="11" s="1"/>
  <c r="D14" i="11"/>
  <c r="D16" i="11"/>
  <c r="D20" i="11"/>
  <c r="A5" i="10"/>
  <c r="C8" i="10"/>
  <c r="D8" i="10"/>
  <c r="C14" i="10"/>
  <c r="D14" i="10"/>
  <c r="D15" i="10" s="1"/>
  <c r="D19" i="10" s="1"/>
  <c r="D21" i="10" s="1"/>
  <c r="C15" i="10"/>
  <c r="C19" i="10" s="1"/>
  <c r="C21" i="10" s="1"/>
  <c r="C16" i="10"/>
  <c r="D16" i="10"/>
  <c r="C17" i="10"/>
  <c r="C20" i="10"/>
  <c r="D20" i="10"/>
  <c r="A5" i="9"/>
  <c r="C8" i="9"/>
  <c r="C13" i="9" s="1"/>
  <c r="C15" i="9" s="1"/>
  <c r="D8" i="9"/>
  <c r="D14" i="9"/>
  <c r="D15" i="9" s="1"/>
  <c r="D19" i="9" s="1"/>
  <c r="D21" i="9" s="1"/>
  <c r="C16" i="9"/>
  <c r="D16" i="9"/>
  <c r="C20" i="9"/>
  <c r="D20" i="9"/>
  <c r="C21" i="9"/>
  <c r="A5" i="8"/>
  <c r="C8" i="8"/>
  <c r="D8" i="8"/>
  <c r="C14" i="8"/>
  <c r="C15" i="8" s="1"/>
  <c r="C19" i="8" s="1"/>
  <c r="C21" i="8" s="1"/>
  <c r="D14" i="8"/>
  <c r="D15" i="8"/>
  <c r="D19" i="8" s="1"/>
  <c r="D21" i="8" s="1"/>
  <c r="C16" i="8"/>
  <c r="D16" i="8"/>
  <c r="C17" i="8"/>
  <c r="C20" i="8"/>
  <c r="D20" i="8"/>
  <c r="A5" i="7"/>
  <c r="C8" i="7"/>
  <c r="D8" i="7"/>
  <c r="C14" i="7"/>
  <c r="C15" i="7" s="1"/>
  <c r="C19" i="7" s="1"/>
  <c r="C21" i="7" s="1"/>
  <c r="D14" i="7"/>
  <c r="D15" i="7"/>
  <c r="D19" i="7" s="1"/>
  <c r="D21" i="7" s="1"/>
  <c r="C16" i="7"/>
  <c r="D16" i="7"/>
  <c r="C17" i="7"/>
  <c r="C20" i="7"/>
  <c r="D20" i="7"/>
  <c r="A5" i="6"/>
  <c r="C8" i="6"/>
  <c r="D8" i="6"/>
  <c r="C14" i="6"/>
  <c r="C15" i="6" s="1"/>
  <c r="C19" i="6" s="1"/>
  <c r="C21" i="6" s="1"/>
  <c r="D14" i="6"/>
  <c r="D15" i="6"/>
  <c r="C16" i="6"/>
  <c r="D16" i="6"/>
  <c r="C17" i="6"/>
  <c r="D19" i="6"/>
  <c r="D21" i="6" s="1"/>
  <c r="C20" i="6"/>
  <c r="D20" i="6"/>
  <c r="A5" i="4"/>
  <c r="C8" i="4"/>
  <c r="D8" i="4"/>
  <c r="D13" i="4"/>
  <c r="C15" i="4"/>
  <c r="D16" i="4"/>
  <c r="C19" i="4"/>
  <c r="C21" i="4" s="1"/>
  <c r="D19" i="4"/>
  <c r="D21" i="4" s="1"/>
  <c r="C20" i="4"/>
  <c r="D20" i="4"/>
  <c r="D15" i="14" l="1"/>
  <c r="D19" i="14" s="1"/>
  <c r="D21" i="14" s="1"/>
</calcChain>
</file>

<file path=xl/sharedStrings.xml><?xml version="1.0" encoding="utf-8"?>
<sst xmlns="http://schemas.openxmlformats.org/spreadsheetml/2006/main" count="442" uniqueCount="40">
  <si>
    <t xml:space="preserve">ESTRUCTURA DE PRECIOS DE COMBUSTIBLES LIQUIDOS </t>
  </si>
  <si>
    <t>COMPONENTES DEL PRECIO</t>
  </si>
  <si>
    <t>GASOLINA MOTOR</t>
  </si>
  <si>
    <t>PARA LA ZONA DE FRONTERA DEL AREA METROPOLITANA DE CÚCUTA</t>
  </si>
  <si>
    <t>ACPM (1)</t>
  </si>
  <si>
    <t>CORRIENTE (1)</t>
  </si>
  <si>
    <t>$/Galón</t>
  </si>
  <si>
    <t>1.</t>
  </si>
  <si>
    <t>Ingreso al productor</t>
  </si>
  <si>
    <t>2.</t>
  </si>
  <si>
    <t>Transporte y/o manejo</t>
  </si>
  <si>
    <t>3.</t>
  </si>
  <si>
    <t>Costo de la cesión de las actividades de Distribución</t>
  </si>
  <si>
    <t>4.</t>
  </si>
  <si>
    <t>Rubro de Recuperación de costos  Ley 681</t>
  </si>
  <si>
    <t>5.</t>
  </si>
  <si>
    <t>Precio Máximo de venta al Distr. Mayorista</t>
  </si>
  <si>
    <t>6.</t>
  </si>
  <si>
    <t>Margen al Distribuidor Mayorista</t>
  </si>
  <si>
    <t>7.</t>
  </si>
  <si>
    <t>Precio Máximo en Planta de Abasto Mayorista</t>
  </si>
  <si>
    <t>8.</t>
  </si>
  <si>
    <t>Margen al Distribuidor Minorista</t>
  </si>
  <si>
    <t>9.</t>
  </si>
  <si>
    <t>Perdida por Evaporación</t>
  </si>
  <si>
    <t>10.</t>
  </si>
  <si>
    <t xml:space="preserve">Transporte de la Planta de Abasto Mayorista a Estación </t>
  </si>
  <si>
    <t>11.</t>
  </si>
  <si>
    <t>Sobretasa</t>
  </si>
  <si>
    <t>12.</t>
  </si>
  <si>
    <t>Precio Máximo de Venta</t>
  </si>
  <si>
    <t>13.</t>
  </si>
  <si>
    <t>Tarifa de Marcación</t>
  </si>
  <si>
    <t>14.</t>
  </si>
  <si>
    <t>Precio de Venta al Público sin Sobretasa</t>
  </si>
  <si>
    <t>VIGENCIA:  0:00 horas 1 de ENERO de  2005.</t>
  </si>
  <si>
    <t>(1) Resolución del Ministerio de Minas y Energía No. 181783 del 29 de diciembre de 2004</t>
  </si>
  <si>
    <t>VIGENCIA:  0:00 horas 1 de FEBRERO de  2005.</t>
  </si>
  <si>
    <t>(1) Resolución del Ministerio de Minas y Energía No. 180079 del 31 de enero de 2005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</si>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</sst>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12" formatCode="0.00000000"/>
    <numFmt numFmtId="226" formatCode="General_)"/>
  </numFmts>
  <fonts count="13">
    <font>
      <sz val="10"/>
      <name val="Arial"/>
    </font>
    <font>
      <sz val="8"/>
      <name val="Arial"/>
    </font>
    <font>
      <b/>
      <sz val="16"/>
      <name val="Arial"/>
      <family val="2"/>
    </font>
    <font>
      <b/>
      <sz val="16"/>
      <color indexed="6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</font>
    <font>
      <b/>
      <sz val="1"/>
      <color indexed="8"/>
      <name val="Courier"/>
    </font>
    <font>
      <sz val="7"/>
      <name val="Small Fonts"/>
    </font>
    <font>
      <b/>
      <sz val="8"/>
      <name val="Times New Roman"/>
      <family val="1"/>
    </font>
    <font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37" fontId="10" fillId="0" borderId="0"/>
    <xf numFmtId="0" fontId="1" fillId="0" borderId="0"/>
    <xf numFmtId="226" fontId="11" fillId="0" borderId="0">
      <alignment horizontal="left"/>
    </xf>
    <xf numFmtId="38" fontId="12" fillId="0" borderId="0"/>
    <xf numFmtId="0" fontId="8" fillId="0" borderId="1">
      <protection locked="0"/>
    </xf>
  </cellStyleXfs>
  <cellXfs count="50">
    <xf numFmtId="0" fontId="0" fillId="0" borderId="0" xfId="0"/>
    <xf numFmtId="2" fontId="2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Border="1" applyAlignment="1" applyProtection="1">
      <alignment horizontal="centerContinuous" vertical="center"/>
      <protection hidden="1"/>
    </xf>
    <xf numFmtId="0" fontId="5" fillId="0" borderId="0" xfId="0" applyFont="1" applyAlignment="1" applyProtection="1">
      <alignment horizontal="centerContinuous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Border="1" applyAlignment="1" applyProtection="1">
      <alignment horizontal="centerContinuous" vertical="center"/>
      <protection hidden="1"/>
    </xf>
    <xf numFmtId="2" fontId="2" fillId="0" borderId="0" xfId="0" applyNumberFormat="1" applyFont="1" applyBorder="1" applyAlignment="1" applyProtection="1">
      <alignment horizontal="centerContinuous" vertical="center" wrapText="1"/>
      <protection hidden="1"/>
    </xf>
    <xf numFmtId="0" fontId="3" fillId="0" borderId="0" xfId="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4" fillId="0" borderId="0" xfId="0" quotePrefix="1" applyFont="1" applyAlignment="1" applyProtection="1">
      <alignment horizontal="left" vertical="center"/>
      <protection hidden="1"/>
    </xf>
    <xf numFmtId="0" fontId="5" fillId="2" borderId="2" xfId="0" applyFont="1" applyFill="1" applyBorder="1" applyProtection="1">
      <protection hidden="1"/>
    </xf>
    <xf numFmtId="2" fontId="2" fillId="3" borderId="3" xfId="0" applyNumberFormat="1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Protection="1">
      <protection hidden="1"/>
    </xf>
    <xf numFmtId="2" fontId="2" fillId="3" borderId="5" xfId="0" quotePrefix="1" applyNumberFormat="1" applyFont="1" applyFill="1" applyBorder="1" applyAlignment="1" applyProtection="1">
      <alignment horizontal="center" vertical="center"/>
      <protection hidden="1"/>
    </xf>
    <xf numFmtId="0" fontId="2" fillId="0" borderId="6" xfId="0" quotePrefix="1" applyFont="1" applyBorder="1" applyAlignment="1" applyProtection="1">
      <alignment horizontal="right"/>
      <protection hidden="1"/>
    </xf>
    <xf numFmtId="2" fontId="2" fillId="0" borderId="7" xfId="0" applyNumberFormat="1" applyFont="1" applyBorder="1" applyProtection="1">
      <protection hidden="1"/>
    </xf>
    <xf numFmtId="2" fontId="2" fillId="0" borderId="6" xfId="0" applyNumberFormat="1" applyFont="1" applyFill="1" applyBorder="1" applyAlignment="1" applyProtection="1">
      <alignment horizontal="center"/>
      <protection hidden="1"/>
    </xf>
    <xf numFmtId="2" fontId="2" fillId="0" borderId="8" xfId="0" applyNumberFormat="1" applyFont="1" applyFill="1" applyBorder="1" applyAlignment="1" applyProtection="1">
      <alignment horizontal="center"/>
      <protection hidden="1"/>
    </xf>
    <xf numFmtId="0" fontId="5" fillId="0" borderId="9" xfId="0" quotePrefix="1" applyFont="1" applyBorder="1" applyAlignment="1" applyProtection="1">
      <alignment horizontal="right"/>
      <protection hidden="1"/>
    </xf>
    <xf numFmtId="2" fontId="5" fillId="0" borderId="10" xfId="0" applyNumberFormat="1" applyFont="1" applyBorder="1" applyProtection="1">
      <protection hidden="1"/>
    </xf>
    <xf numFmtId="2" fontId="5" fillId="0" borderId="9" xfId="0" applyNumberFormat="1" applyFont="1" applyFill="1" applyBorder="1" applyAlignment="1" applyProtection="1">
      <alignment horizontal="center"/>
      <protection hidden="1"/>
    </xf>
    <xf numFmtId="2" fontId="5" fillId="0" borderId="11" xfId="0" applyNumberFormat="1" applyFont="1" applyFill="1" applyBorder="1" applyAlignment="1" applyProtection="1">
      <alignment horizontal="center"/>
      <protection hidden="1"/>
    </xf>
    <xf numFmtId="0" fontId="2" fillId="0" borderId="9" xfId="0" quotePrefix="1" applyFont="1" applyBorder="1" applyAlignment="1" applyProtection="1">
      <alignment horizontal="right"/>
      <protection hidden="1"/>
    </xf>
    <xf numFmtId="2" fontId="2" fillId="0" borderId="10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1" xfId="0" applyNumberFormat="1" applyFont="1" applyBorder="1" applyAlignment="1" applyProtection="1">
      <alignment horizontal="center"/>
      <protection hidden="1"/>
    </xf>
    <xf numFmtId="2" fontId="5" fillId="0" borderId="9" xfId="0" applyNumberFormat="1" applyFont="1" applyBorder="1" applyAlignment="1" applyProtection="1">
      <alignment horizontal="center"/>
      <protection hidden="1"/>
    </xf>
    <xf numFmtId="2" fontId="5" fillId="0" borderId="11" xfId="0" applyNumberFormat="1" applyFont="1" applyBorder="1" applyAlignment="1" applyProtection="1">
      <alignment horizontal="center"/>
      <protection hidden="1"/>
    </xf>
    <xf numFmtId="4" fontId="5" fillId="0" borderId="9" xfId="0" applyNumberFormat="1" applyFont="1" applyBorder="1" applyAlignment="1" applyProtection="1">
      <alignment horizontal="center"/>
      <protection hidden="1"/>
    </xf>
    <xf numFmtId="4" fontId="5" fillId="0" borderId="11" xfId="0" applyNumberFormat="1" applyFont="1" applyBorder="1" applyAlignment="1" applyProtection="1">
      <alignment horizontal="center"/>
      <protection hidden="1"/>
    </xf>
    <xf numFmtId="4" fontId="5" fillId="0" borderId="11" xfId="19" applyNumberFormat="1" applyFont="1" applyFill="1" applyBorder="1" applyAlignment="1" applyProtection="1">
      <alignment horizontal="center"/>
      <protection hidden="1"/>
    </xf>
    <xf numFmtId="4" fontId="5" fillId="0" borderId="9" xfId="19" applyNumberFormat="1" applyFont="1" applyFill="1" applyBorder="1" applyAlignment="1" applyProtection="1">
      <alignment horizontal="center"/>
      <protection hidden="1"/>
    </xf>
    <xf numFmtId="4" fontId="2" fillId="0" borderId="9" xfId="19" applyNumberFormat="1" applyFont="1" applyFill="1" applyBorder="1" applyAlignment="1" applyProtection="1">
      <alignment horizontal="center"/>
      <protection hidden="1"/>
    </xf>
    <xf numFmtId="4" fontId="2" fillId="0" borderId="11" xfId="19" applyNumberFormat="1" applyFont="1" applyFill="1" applyBorder="1" applyAlignment="1" applyProtection="1">
      <alignment horizontal="center"/>
      <protection hidden="1"/>
    </xf>
    <xf numFmtId="0" fontId="2" fillId="0" borderId="12" xfId="0" quotePrefix="1" applyFont="1" applyBorder="1" applyAlignment="1" applyProtection="1">
      <alignment horizontal="right"/>
      <protection hidden="1"/>
    </xf>
    <xf numFmtId="2" fontId="2" fillId="0" borderId="13" xfId="0" applyNumberFormat="1" applyFont="1" applyBorder="1" applyAlignment="1" applyProtection="1">
      <alignment horizontal="left"/>
      <protection hidden="1"/>
    </xf>
    <xf numFmtId="4" fontId="2" fillId="0" borderId="12" xfId="19" applyNumberFormat="1" applyFont="1" applyFill="1" applyBorder="1" applyAlignment="1" applyProtection="1">
      <alignment horizontal="center"/>
      <protection hidden="1"/>
    </xf>
    <xf numFmtId="4" fontId="2" fillId="0" borderId="14" xfId="19" applyNumberFormat="1" applyFont="1" applyFill="1" applyBorder="1" applyAlignment="1" applyProtection="1">
      <alignment horizontal="center"/>
      <protection hidden="1"/>
    </xf>
    <xf numFmtId="2" fontId="5" fillId="0" borderId="0" xfId="0" quotePrefix="1" applyNumberFormat="1" applyFont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212" fontId="5" fillId="0" borderId="0" xfId="0" applyNumberFormat="1" applyFont="1" applyProtection="1">
      <protection hidden="1"/>
    </xf>
    <xf numFmtId="2" fontId="5" fillId="0" borderId="0" xfId="0" applyNumberFormat="1" applyFont="1" applyBorder="1" applyProtection="1">
      <protection hidden="1"/>
    </xf>
    <xf numFmtId="1" fontId="5" fillId="0" borderId="0" xfId="0" applyNumberFormat="1" applyFont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2" fontId="2" fillId="2" borderId="3" xfId="0" quotePrefix="1" applyNumberFormat="1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</cellXfs>
  <cellStyles count="23">
    <cellStyle name="Comma0 - Modelo1" xfId="1"/>
    <cellStyle name="Comma0 - Style1" xfId="2"/>
    <cellStyle name="Comma1 - Modelo2" xfId="3"/>
    <cellStyle name="Comma1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onetario" xfId="17"/>
    <cellStyle name="no dec" xfId="18"/>
    <cellStyle name="Normal" xfId="0" builtinId="0"/>
    <cellStyle name="Normal_PRECIOS FRONTERA CESARABRIL" xfId="19"/>
    <cellStyle name="Priceheader" xfId="20"/>
    <cellStyle name="RM" xfId="21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5286519/Mis%20documentos/PUBLICACION%20DE%20PRECIOS%20WEB/PRECIOS%20VIGENTES/ZONAS%20FRONTERA/PME-VPRECIOSZFRONTERAWE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ABR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AGO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UBLICACION%20DE%20PRECIOS/PRECIOS%20VIGENTES/PME-VPRECIOSZFRONTERAWE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OCT05%20A%20PARTIR%20DEL%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NOV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DIC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0939709/CONFIG~1/Temp/precios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0939709/CONFIG~1/Temp/TARIFADISTANC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RYVENT/ZZZ.MERCA.GQ/MERCADEO/POLITICA%20DE%20PRECIOS/PRECIOS%20MARZO%202003/precios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ancita/HOJA%20DIARIA/HD%202003/Hoja%20Diaria%20Nuev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eciosCombustiblesDIC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Configuraci&#243;n%20local/Archivos%20temporales%20de%20Internet/OLK235/ZFRONTERA_MAY05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JU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992774/Mis%20documentos/PRECIOS/COMBUSTIBLES/ZFRONTERA_JUL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GUAINIA"/>
      <sheetName val="BOYACA"/>
      <sheetName val="CESAR"/>
      <sheetName val="CHOCO"/>
      <sheetName val="N.SANTANDER"/>
      <sheetName val="CUCUTA"/>
      <sheetName val="GUAJIRA"/>
      <sheetName val="NARIÑO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MARZO de  2005.</v>
          </cell>
        </row>
        <row r="9">
          <cell r="B9">
            <v>2525.04</v>
          </cell>
          <cell r="C9">
            <v>2078.5700000000002</v>
          </cell>
        </row>
        <row r="16">
          <cell r="C16">
            <v>263.42</v>
          </cell>
        </row>
        <row r="19">
          <cell r="B19">
            <v>970.48</v>
          </cell>
          <cell r="C19">
            <v>190.02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ABRIL de  2005.</v>
          </cell>
        </row>
        <row r="9">
          <cell r="B9">
            <v>2546.02</v>
          </cell>
          <cell r="C9">
            <v>2104.0100000000002</v>
          </cell>
        </row>
        <row r="16">
          <cell r="C16">
            <v>264.37</v>
          </cell>
        </row>
        <row r="19">
          <cell r="B19">
            <v>983.27</v>
          </cell>
          <cell r="C19">
            <v>192.85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D14">
            <v>179.77</v>
          </cell>
        </row>
        <row r="16">
          <cell r="C16">
            <v>293.74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Fi 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AGOSTO de  2005.</v>
          </cell>
        </row>
        <row r="9">
          <cell r="B9">
            <v>2601.35</v>
          </cell>
          <cell r="C9">
            <v>2163.67</v>
          </cell>
        </row>
        <row r="14">
          <cell r="B14">
            <v>197.65</v>
          </cell>
          <cell r="C14">
            <v>186.02</v>
          </cell>
        </row>
        <row r="16">
          <cell r="B16">
            <v>290.66000000000003</v>
          </cell>
          <cell r="C16">
            <v>279.02999999999997</v>
          </cell>
        </row>
        <row r="17">
          <cell r="B17">
            <v>16.41</v>
          </cell>
        </row>
        <row r="19">
          <cell r="B19">
            <v>1027.42</v>
          </cell>
          <cell r="C19">
            <v>203.00819999999999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Fi 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SEPTIEMBRE de  2005.</v>
          </cell>
        </row>
        <row r="9">
          <cell r="C9">
            <v>2207.17</v>
          </cell>
        </row>
        <row r="14">
          <cell r="C14">
            <v>184.56</v>
          </cell>
        </row>
        <row r="16">
          <cell r="C16">
            <v>276.83999999999997</v>
          </cell>
        </row>
        <row r="19">
          <cell r="C19">
            <v>205.67759999999998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Fi 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OCTUBRE de  2005.</v>
          </cell>
        </row>
        <row r="9">
          <cell r="C9">
            <v>2224.2800000000002</v>
          </cell>
        </row>
        <row r="14">
          <cell r="C14">
            <v>183.72</v>
          </cell>
        </row>
        <row r="16">
          <cell r="C16">
            <v>275.58</v>
          </cell>
        </row>
        <row r="19">
          <cell r="C19">
            <v>208.34819999999999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RAUCA"/>
      <sheetName val="Fi Arauca"/>
      <sheetName val="AMAZONAS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</sheetNames>
    <sheetDataSet>
      <sheetData sheetId="0">
        <row r="6">
          <cell r="A6" t="str">
            <v>VIGENCIA:  0:00 horas 1 de NOVIEMBRE de  2005.</v>
          </cell>
        </row>
        <row r="9">
          <cell r="C9">
            <v>2309.35</v>
          </cell>
        </row>
        <row r="14">
          <cell r="C14">
            <v>183.5</v>
          </cell>
        </row>
        <row r="16">
          <cell r="C16">
            <v>275.25</v>
          </cell>
        </row>
        <row r="19">
          <cell r="C19">
            <v>210.89879999999999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Fi 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  <sheetName val="JET LETICIA"/>
    </sheetNames>
    <sheetDataSet>
      <sheetData sheetId="0">
        <row r="6">
          <cell r="A6" t="str">
            <v>VIGENCIA:  0:00 horas 1 de DICIEMBRE de  2005.</v>
          </cell>
        </row>
        <row r="9">
          <cell r="C9">
            <v>2352.38</v>
          </cell>
        </row>
        <row r="14">
          <cell r="B14">
            <v>193.86</v>
          </cell>
          <cell r="C14">
            <v>182.46</v>
          </cell>
        </row>
        <row r="16">
          <cell r="B16">
            <v>285.08999999999997</v>
          </cell>
          <cell r="C16">
            <v>273.69</v>
          </cell>
        </row>
        <row r="19">
          <cell r="B19">
            <v>1070.47</v>
          </cell>
          <cell r="C19">
            <v>214.09439999999998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. POLIDUCT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</sheetNames>
    <sheetDataSet>
      <sheetData sheetId="0" refreshError="1"/>
      <sheetData sheetId="1" refreshError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PFALU10</v>
          </cell>
          <cell r="V5" t="str">
            <v>DFRT-CAR-US-FO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37638</v>
          </cell>
          <cell r="B8">
            <v>60.125</v>
          </cell>
          <cell r="C8">
            <v>77.5</v>
          </cell>
          <cell r="D8">
            <v>88.724999999999895</v>
          </cell>
          <cell r="E8">
            <v>92.349999999999895</v>
          </cell>
          <cell r="F8">
            <v>240</v>
          </cell>
          <cell r="G8">
            <v>90.724999999999895</v>
          </cell>
          <cell r="H8">
            <v>88.15</v>
          </cell>
          <cell r="I8">
            <v>87.55</v>
          </cell>
          <cell r="J8">
            <v>32.274999999999999</v>
          </cell>
          <cell r="K8">
            <v>34.56</v>
          </cell>
          <cell r="L8">
            <v>34.1</v>
          </cell>
          <cell r="M8">
            <v>33.909999999999997</v>
          </cell>
          <cell r="N8">
            <v>31.96</v>
          </cell>
          <cell r="O8">
            <v>32.33</v>
          </cell>
          <cell r="P8">
            <v>33.284999999999997</v>
          </cell>
          <cell r="Q8">
            <v>31.56</v>
          </cell>
          <cell r="R8">
            <v>87.7</v>
          </cell>
          <cell r="S8">
            <v>32.25</v>
          </cell>
          <cell r="T8">
            <v>31.75</v>
          </cell>
          <cell r="U8">
            <v>105</v>
          </cell>
          <cell r="V8">
            <v>181.5</v>
          </cell>
          <cell r="W8">
            <v>37.5</v>
          </cell>
          <cell r="X8">
            <v>90.15</v>
          </cell>
          <cell r="Y8">
            <v>102.9</v>
          </cell>
        </row>
        <row r="9">
          <cell r="A9">
            <v>37637</v>
          </cell>
          <cell r="B9">
            <v>60.25</v>
          </cell>
          <cell r="C9">
            <v>77.25</v>
          </cell>
          <cell r="D9">
            <v>87.875</v>
          </cell>
          <cell r="E9">
            <v>91.5</v>
          </cell>
          <cell r="F9">
            <v>240</v>
          </cell>
          <cell r="G9">
            <v>89.875</v>
          </cell>
          <cell r="H9">
            <v>88.174999999999997</v>
          </cell>
          <cell r="I9">
            <v>87.025000000000006</v>
          </cell>
          <cell r="J9">
            <v>32.4</v>
          </cell>
          <cell r="K9">
            <v>33.99</v>
          </cell>
          <cell r="L9">
            <v>33.594999999999999</v>
          </cell>
          <cell r="M9">
            <v>33.659999999999997</v>
          </cell>
          <cell r="N9">
            <v>31.39</v>
          </cell>
          <cell r="O9">
            <v>31.984999999999999</v>
          </cell>
          <cell r="P9">
            <v>32.715000000000003</v>
          </cell>
          <cell r="Q9">
            <v>30.99</v>
          </cell>
          <cell r="R9">
            <v>87.4</v>
          </cell>
          <cell r="S9">
            <v>32.35</v>
          </cell>
          <cell r="T9">
            <v>32.25</v>
          </cell>
          <cell r="U9">
            <v>105</v>
          </cell>
          <cell r="V9">
            <v>182</v>
          </cell>
          <cell r="W9">
            <v>37.5</v>
          </cell>
          <cell r="X9">
            <v>91.15</v>
          </cell>
          <cell r="Y9">
            <v>102.15</v>
          </cell>
        </row>
        <row r="10">
          <cell r="A10">
            <v>37636</v>
          </cell>
          <cell r="B10">
            <v>58.625</v>
          </cell>
          <cell r="C10">
            <v>74.5</v>
          </cell>
          <cell r="D10">
            <v>87.45</v>
          </cell>
          <cell r="E10">
            <v>91.2</v>
          </cell>
          <cell r="F10">
            <v>240</v>
          </cell>
          <cell r="G10">
            <v>89.45</v>
          </cell>
          <cell r="H10">
            <v>89.15</v>
          </cell>
          <cell r="I10">
            <v>88.375</v>
          </cell>
          <cell r="J10">
            <v>31.925000000000001</v>
          </cell>
          <cell r="K10">
            <v>33.53</v>
          </cell>
          <cell r="L10">
            <v>33.075000000000003</v>
          </cell>
          <cell r="M10">
            <v>33.21</v>
          </cell>
          <cell r="N10">
            <v>30.93</v>
          </cell>
          <cell r="O10">
            <v>32.174999999999997</v>
          </cell>
          <cell r="P10">
            <v>32.255000000000003</v>
          </cell>
          <cell r="Q10">
            <v>30.53</v>
          </cell>
          <cell r="R10">
            <v>88.924999999999997</v>
          </cell>
          <cell r="S10">
            <v>32</v>
          </cell>
          <cell r="T10">
            <v>31.6</v>
          </cell>
          <cell r="U10">
            <v>112</v>
          </cell>
          <cell r="V10">
            <v>180</v>
          </cell>
          <cell r="W10">
            <v>36.875</v>
          </cell>
          <cell r="X10">
            <v>90.724999999999895</v>
          </cell>
          <cell r="Y10">
            <v>100.72499999999999</v>
          </cell>
        </row>
        <row r="11">
          <cell r="A11">
            <v>37635</v>
          </cell>
          <cell r="B11">
            <v>57.5</v>
          </cell>
          <cell r="C11">
            <v>74</v>
          </cell>
          <cell r="D11">
            <v>86.4</v>
          </cell>
          <cell r="E11">
            <v>90.275000000000006</v>
          </cell>
          <cell r="F11">
            <v>240</v>
          </cell>
          <cell r="G11">
            <v>88.4</v>
          </cell>
          <cell r="H11">
            <v>87.849999999999895</v>
          </cell>
          <cell r="I11">
            <v>86.9</v>
          </cell>
          <cell r="J11">
            <v>30.875</v>
          </cell>
          <cell r="K11">
            <v>33.005000000000003</v>
          </cell>
          <cell r="L11">
            <v>32.369999999999997</v>
          </cell>
          <cell r="M11">
            <v>32.369999999999997</v>
          </cell>
          <cell r="N11">
            <v>30.454999999999998</v>
          </cell>
          <cell r="O11">
            <v>32.034999999999997</v>
          </cell>
          <cell r="P11">
            <v>31.78</v>
          </cell>
          <cell r="Q11">
            <v>30.055</v>
          </cell>
          <cell r="R11">
            <v>87.5</v>
          </cell>
          <cell r="S11">
            <v>31.125</v>
          </cell>
          <cell r="T11">
            <v>31</v>
          </cell>
          <cell r="U11">
            <v>112</v>
          </cell>
          <cell r="V11">
            <v>180</v>
          </cell>
          <cell r="W11">
            <v>36.125</v>
          </cell>
          <cell r="X11">
            <v>87.349999999999895</v>
          </cell>
          <cell r="Y11">
            <v>99.349999999999895</v>
          </cell>
        </row>
        <row r="12">
          <cell r="A12">
            <v>37634</v>
          </cell>
          <cell r="B12">
            <v>56.5</v>
          </cell>
          <cell r="C12">
            <v>71.75</v>
          </cell>
          <cell r="D12">
            <v>87.15</v>
          </cell>
          <cell r="E12">
            <v>91.15</v>
          </cell>
          <cell r="F12">
            <v>240</v>
          </cell>
          <cell r="G12">
            <v>89.15</v>
          </cell>
          <cell r="H12">
            <v>87.05</v>
          </cell>
          <cell r="I12">
            <v>86.224999999999895</v>
          </cell>
          <cell r="J12">
            <v>30.125</v>
          </cell>
          <cell r="K12">
            <v>32.659999999999997</v>
          </cell>
          <cell r="L12">
            <v>32.134999999999998</v>
          </cell>
          <cell r="M12">
            <v>32.26</v>
          </cell>
          <cell r="N12">
            <v>30.11</v>
          </cell>
          <cell r="O12">
            <v>31.76</v>
          </cell>
          <cell r="P12">
            <v>31.434999999999999</v>
          </cell>
          <cell r="Q12">
            <v>29.71</v>
          </cell>
          <cell r="R12">
            <v>86.775000000000006</v>
          </cell>
          <cell r="S12">
            <v>30.75</v>
          </cell>
          <cell r="T12">
            <v>30.75</v>
          </cell>
          <cell r="U12">
            <v>110</v>
          </cell>
          <cell r="V12">
            <v>180</v>
          </cell>
          <cell r="W12">
            <v>36.125</v>
          </cell>
          <cell r="X12">
            <v>84.45</v>
          </cell>
          <cell r="Y12">
            <v>93.45</v>
          </cell>
        </row>
        <row r="13">
          <cell r="A13">
            <v>37631</v>
          </cell>
          <cell r="B13">
            <v>55.375</v>
          </cell>
          <cell r="C13">
            <v>71</v>
          </cell>
          <cell r="D13">
            <v>83.55</v>
          </cell>
          <cell r="E13">
            <v>86.3</v>
          </cell>
          <cell r="F13">
            <v>235</v>
          </cell>
          <cell r="G13">
            <v>85.55</v>
          </cell>
          <cell r="H13">
            <v>84.724999999999895</v>
          </cell>
          <cell r="I13">
            <v>84.275000000000006</v>
          </cell>
          <cell r="J13">
            <v>29.4</v>
          </cell>
          <cell r="K13">
            <v>32.28</v>
          </cell>
          <cell r="L13">
            <v>31.805</v>
          </cell>
          <cell r="M13">
            <v>31.68</v>
          </cell>
          <cell r="N13">
            <v>29.68</v>
          </cell>
          <cell r="O13">
            <v>30.954999999999998</v>
          </cell>
          <cell r="P13">
            <v>31.004999999999999</v>
          </cell>
          <cell r="Q13">
            <v>29.28</v>
          </cell>
          <cell r="R13">
            <v>84.625</v>
          </cell>
          <cell r="S13">
            <v>30.25</v>
          </cell>
          <cell r="T13">
            <v>29.75</v>
          </cell>
          <cell r="U13">
            <v>135</v>
          </cell>
          <cell r="V13">
            <v>185</v>
          </cell>
          <cell r="W13">
            <v>35.5</v>
          </cell>
          <cell r="X13">
            <v>83.599999999999895</v>
          </cell>
          <cell r="Y13">
            <v>92.599999999999895</v>
          </cell>
        </row>
        <row r="14">
          <cell r="A14">
            <v>37630</v>
          </cell>
          <cell r="B14">
            <v>55.5</v>
          </cell>
          <cell r="C14">
            <v>71.25</v>
          </cell>
          <cell r="D14">
            <v>85.25</v>
          </cell>
          <cell r="E14">
            <v>87.875</v>
          </cell>
          <cell r="F14">
            <v>235</v>
          </cell>
          <cell r="G14">
            <v>87.25</v>
          </cell>
          <cell r="H14">
            <v>85.15</v>
          </cell>
          <cell r="I14">
            <v>84.7</v>
          </cell>
          <cell r="J14">
            <v>28.9</v>
          </cell>
          <cell r="K14">
            <v>32.715000000000003</v>
          </cell>
          <cell r="L14">
            <v>32.090000000000003</v>
          </cell>
          <cell r="M14">
            <v>31.99</v>
          </cell>
          <cell r="N14">
            <v>30.114999999999998</v>
          </cell>
          <cell r="O14">
            <v>30.745000000000001</v>
          </cell>
          <cell r="P14">
            <v>31.44</v>
          </cell>
          <cell r="Q14">
            <v>29.715</v>
          </cell>
          <cell r="R14">
            <v>85.025000000000006</v>
          </cell>
          <cell r="S14">
            <v>29.25</v>
          </cell>
          <cell r="T14">
            <v>28.75</v>
          </cell>
          <cell r="U14">
            <v>135</v>
          </cell>
          <cell r="V14">
            <v>182.5</v>
          </cell>
          <cell r="W14">
            <v>35.774999999999999</v>
          </cell>
          <cell r="X14">
            <v>82.224999999999895</v>
          </cell>
          <cell r="Y14">
            <v>91.224999999999895</v>
          </cell>
        </row>
        <row r="15">
          <cell r="A15">
            <v>37629</v>
          </cell>
          <cell r="B15">
            <v>54.5</v>
          </cell>
          <cell r="C15">
            <v>68.625</v>
          </cell>
          <cell r="D15">
            <v>79.375</v>
          </cell>
          <cell r="E15">
            <v>81.875</v>
          </cell>
          <cell r="F15">
            <v>235</v>
          </cell>
          <cell r="G15">
            <v>81.375</v>
          </cell>
          <cell r="H15">
            <v>81.150000000000006</v>
          </cell>
          <cell r="I15">
            <v>80.424999999999997</v>
          </cell>
          <cell r="J15">
            <v>28.1</v>
          </cell>
          <cell r="K15">
            <v>31.515000000000001</v>
          </cell>
          <cell r="L15">
            <v>30.71</v>
          </cell>
          <cell r="M15">
            <v>30.56</v>
          </cell>
          <cell r="N15">
            <v>28.864999999999998</v>
          </cell>
          <cell r="O15">
            <v>30.23</v>
          </cell>
          <cell r="P15">
            <v>30.19</v>
          </cell>
          <cell r="Q15">
            <v>28.465</v>
          </cell>
          <cell r="R15">
            <v>81.075000000000003</v>
          </cell>
          <cell r="S15">
            <v>28.75</v>
          </cell>
          <cell r="T15">
            <v>27.5</v>
          </cell>
          <cell r="U15">
            <v>155</v>
          </cell>
          <cell r="V15">
            <v>182.5</v>
          </cell>
          <cell r="W15">
            <v>34.875</v>
          </cell>
          <cell r="X15">
            <v>84</v>
          </cell>
          <cell r="Y15">
            <v>93</v>
          </cell>
        </row>
        <row r="16">
          <cell r="A16">
            <v>37628</v>
          </cell>
          <cell r="B16">
            <v>55</v>
          </cell>
          <cell r="C16">
            <v>69</v>
          </cell>
          <cell r="D16">
            <v>80.775000000000006</v>
          </cell>
          <cell r="E16">
            <v>82.15</v>
          </cell>
          <cell r="F16">
            <v>220</v>
          </cell>
          <cell r="G16">
            <v>82.775000000000006</v>
          </cell>
          <cell r="H16">
            <v>84.275000000000006</v>
          </cell>
          <cell r="I16">
            <v>82.55</v>
          </cell>
          <cell r="J16">
            <v>28.5</v>
          </cell>
          <cell r="K16">
            <v>31.745000000000001</v>
          </cell>
          <cell r="L16">
            <v>31.15</v>
          </cell>
          <cell r="M16">
            <v>31.08</v>
          </cell>
          <cell r="N16">
            <v>29.295000000000002</v>
          </cell>
          <cell r="O16">
            <v>29.49</v>
          </cell>
          <cell r="P16">
            <v>30.62</v>
          </cell>
          <cell r="Q16">
            <v>28.895</v>
          </cell>
          <cell r="R16">
            <v>83.375</v>
          </cell>
          <cell r="S16">
            <v>28.75</v>
          </cell>
          <cell r="T16">
            <v>27.5</v>
          </cell>
          <cell r="U16">
            <v>160</v>
          </cell>
          <cell r="V16">
            <v>180</v>
          </cell>
          <cell r="W16">
            <v>35.75</v>
          </cell>
          <cell r="X16">
            <v>93.174999999999997</v>
          </cell>
          <cell r="Y16">
            <v>102.175</v>
          </cell>
        </row>
        <row r="17">
          <cell r="A17">
            <v>37627</v>
          </cell>
          <cell r="B17">
            <v>55.875</v>
          </cell>
          <cell r="C17">
            <v>70.5</v>
          </cell>
          <cell r="D17">
            <v>84.95</v>
          </cell>
          <cell r="E17">
            <v>86.325000000000003</v>
          </cell>
          <cell r="F17">
            <v>220</v>
          </cell>
          <cell r="G17">
            <v>86.45</v>
          </cell>
          <cell r="H17">
            <v>88.674999999999997</v>
          </cell>
          <cell r="I17">
            <v>86.7</v>
          </cell>
          <cell r="J17">
            <v>29.074999999999999</v>
          </cell>
          <cell r="K17">
            <v>32.534999999999997</v>
          </cell>
          <cell r="L17">
            <v>32.1</v>
          </cell>
          <cell r="M17">
            <v>32.1</v>
          </cell>
          <cell r="N17">
            <v>30.085000000000001</v>
          </cell>
          <cell r="O17">
            <v>30.87</v>
          </cell>
          <cell r="P17">
            <v>31.41</v>
          </cell>
          <cell r="Q17">
            <v>29.684999999999999</v>
          </cell>
          <cell r="R17">
            <v>87.674999999999997</v>
          </cell>
          <cell r="S17">
            <v>29.125</v>
          </cell>
          <cell r="T17">
            <v>29</v>
          </cell>
          <cell r="U17">
            <v>160</v>
          </cell>
          <cell r="V17">
            <v>180</v>
          </cell>
          <cell r="W17">
            <v>36.75</v>
          </cell>
          <cell r="X17">
            <v>91.424999999999997</v>
          </cell>
          <cell r="Y17">
            <v>99.424999999999997</v>
          </cell>
        </row>
        <row r="18">
          <cell r="A18">
            <v>37624</v>
          </cell>
          <cell r="B18">
            <v>57.25</v>
          </cell>
          <cell r="C18">
            <v>72</v>
          </cell>
          <cell r="D18">
            <v>88.7</v>
          </cell>
          <cell r="E18">
            <v>90.7</v>
          </cell>
          <cell r="F18">
            <v>220</v>
          </cell>
          <cell r="G18">
            <v>89.7</v>
          </cell>
          <cell r="H18">
            <v>92.424999999999997</v>
          </cell>
          <cell r="I18">
            <v>89.7</v>
          </cell>
          <cell r="J18">
            <v>29.15</v>
          </cell>
          <cell r="K18">
            <v>33.284999999999997</v>
          </cell>
          <cell r="L18">
            <v>33.28</v>
          </cell>
          <cell r="M18">
            <v>33.08</v>
          </cell>
          <cell r="N18">
            <v>30.434999999999999</v>
          </cell>
          <cell r="O18">
            <v>31.975000000000001</v>
          </cell>
          <cell r="P18">
            <v>32.409999999999997</v>
          </cell>
          <cell r="Q18">
            <v>30.385000000000002</v>
          </cell>
          <cell r="R18">
            <v>91.099999999999895</v>
          </cell>
          <cell r="S18">
            <v>29.125</v>
          </cell>
          <cell r="T18">
            <v>28.875</v>
          </cell>
          <cell r="U18">
            <v>160</v>
          </cell>
          <cell r="V18">
            <v>180</v>
          </cell>
          <cell r="W18">
            <v>36.875</v>
          </cell>
          <cell r="X18">
            <v>89.825000000000003</v>
          </cell>
          <cell r="Y18">
            <v>97.825000000000003</v>
          </cell>
        </row>
        <row r="19">
          <cell r="A19">
            <v>37623</v>
          </cell>
          <cell r="B19">
            <v>55.75</v>
          </cell>
          <cell r="C19">
            <v>69.75</v>
          </cell>
          <cell r="D19">
            <v>85.875</v>
          </cell>
          <cell r="E19">
            <v>88.75</v>
          </cell>
          <cell r="F19">
            <v>220</v>
          </cell>
          <cell r="G19">
            <v>86.875</v>
          </cell>
          <cell r="H19">
            <v>89.075000000000003</v>
          </cell>
          <cell r="I19">
            <v>86.125</v>
          </cell>
          <cell r="J19">
            <v>28.7</v>
          </cell>
          <cell r="K19">
            <v>32.045000000000002</v>
          </cell>
          <cell r="L19">
            <v>32</v>
          </cell>
          <cell r="M19">
            <v>31.85</v>
          </cell>
          <cell r="N19">
            <v>29.245000000000001</v>
          </cell>
          <cell r="O19">
            <v>32.479999999999997</v>
          </cell>
          <cell r="P19">
            <v>31.22</v>
          </cell>
          <cell r="Q19">
            <v>29.195</v>
          </cell>
          <cell r="R19">
            <v>88.525000000000006</v>
          </cell>
          <cell r="S19">
            <v>29.125</v>
          </cell>
          <cell r="T19">
            <v>27.375</v>
          </cell>
          <cell r="U19">
            <v>160</v>
          </cell>
          <cell r="V19">
            <v>180</v>
          </cell>
          <cell r="W19">
            <v>36.75</v>
          </cell>
          <cell r="X19">
            <v>94.375</v>
          </cell>
          <cell r="Y19">
            <v>102.875</v>
          </cell>
        </row>
        <row r="20">
          <cell r="A20">
            <v>37621</v>
          </cell>
          <cell r="B20">
            <v>54.25</v>
          </cell>
          <cell r="C20">
            <v>68.75</v>
          </cell>
          <cell r="D20">
            <v>84.625</v>
          </cell>
          <cell r="E20">
            <v>87.625</v>
          </cell>
          <cell r="F20">
            <v>220</v>
          </cell>
          <cell r="G20">
            <v>85.625</v>
          </cell>
          <cell r="H20">
            <v>88.724999999999895</v>
          </cell>
          <cell r="I20">
            <v>85.075000000000003</v>
          </cell>
          <cell r="J20">
            <v>28.2</v>
          </cell>
          <cell r="K20">
            <v>31.395</v>
          </cell>
          <cell r="L20">
            <v>31.25</v>
          </cell>
          <cell r="M20">
            <v>31.2</v>
          </cell>
          <cell r="N20">
            <v>28.594999999999999</v>
          </cell>
          <cell r="O20">
            <v>31.07</v>
          </cell>
          <cell r="P20">
            <v>30.57</v>
          </cell>
          <cell r="Q20">
            <v>28.545000000000002</v>
          </cell>
          <cell r="R20">
            <v>87.599999999999895</v>
          </cell>
          <cell r="S20">
            <v>29.125</v>
          </cell>
          <cell r="T20">
            <v>26.5</v>
          </cell>
          <cell r="U20">
            <v>155</v>
          </cell>
          <cell r="V20">
            <v>191</v>
          </cell>
          <cell r="W20">
            <v>35</v>
          </cell>
          <cell r="X20">
            <v>100.22499999999999</v>
          </cell>
          <cell r="Y20">
            <v>108.22499999999999</v>
          </cell>
        </row>
        <row r="21">
          <cell r="A21">
            <v>37620</v>
          </cell>
          <cell r="B21">
            <v>55.25</v>
          </cell>
          <cell r="C21">
            <v>70</v>
          </cell>
          <cell r="D21">
            <v>86.05</v>
          </cell>
          <cell r="E21">
            <v>89.424999999999997</v>
          </cell>
          <cell r="F21">
            <v>220</v>
          </cell>
          <cell r="G21">
            <v>87.05</v>
          </cell>
          <cell r="H21">
            <v>88.775000000000006</v>
          </cell>
          <cell r="I21">
            <v>85.474999999999895</v>
          </cell>
          <cell r="J21">
            <v>28.3</v>
          </cell>
          <cell r="K21">
            <v>31.344999999999999</v>
          </cell>
          <cell r="L21">
            <v>31.3</v>
          </cell>
          <cell r="M21">
            <v>31.37</v>
          </cell>
          <cell r="N21">
            <v>28.545000000000002</v>
          </cell>
          <cell r="O21">
            <v>30.375</v>
          </cell>
          <cell r="P21">
            <v>30.52</v>
          </cell>
          <cell r="Q21">
            <v>28.495000000000001</v>
          </cell>
          <cell r="R21">
            <v>87.474999999999895</v>
          </cell>
          <cell r="S21">
            <v>29.125</v>
          </cell>
          <cell r="T21">
            <v>26.5</v>
          </cell>
          <cell r="U21">
            <v>155</v>
          </cell>
          <cell r="V21">
            <v>191</v>
          </cell>
          <cell r="W21">
            <v>35</v>
          </cell>
          <cell r="X21">
            <v>106.625</v>
          </cell>
          <cell r="Y21">
            <v>116.125</v>
          </cell>
        </row>
        <row r="22">
          <cell r="A22">
            <v>37617</v>
          </cell>
          <cell r="B22">
            <v>55.75</v>
          </cell>
          <cell r="C22">
            <v>70</v>
          </cell>
          <cell r="D22">
            <v>91.325000000000003</v>
          </cell>
          <cell r="E22">
            <v>94.575000000000003</v>
          </cell>
          <cell r="F22">
            <v>220</v>
          </cell>
          <cell r="G22">
            <v>92.325000000000003</v>
          </cell>
          <cell r="H22">
            <v>92.825000000000003</v>
          </cell>
          <cell r="I22">
            <v>89.625</v>
          </cell>
          <cell r="J22">
            <v>29</v>
          </cell>
          <cell r="K22">
            <v>32.695</v>
          </cell>
          <cell r="L22">
            <v>32.619999999999997</v>
          </cell>
          <cell r="M22">
            <v>32.72</v>
          </cell>
          <cell r="N22">
            <v>29.895</v>
          </cell>
          <cell r="O22">
            <v>30.37</v>
          </cell>
          <cell r="P22">
            <v>31.87</v>
          </cell>
          <cell r="Q22">
            <v>29.844999999999999</v>
          </cell>
          <cell r="R22">
            <v>91.775000000000006</v>
          </cell>
          <cell r="S22">
            <v>29.125</v>
          </cell>
          <cell r="T22">
            <v>26.5</v>
          </cell>
          <cell r="U22">
            <v>140</v>
          </cell>
          <cell r="V22">
            <v>191</v>
          </cell>
          <cell r="W22">
            <v>35.125</v>
          </cell>
          <cell r="X22">
            <v>109.825</v>
          </cell>
          <cell r="Y22">
            <v>118.325</v>
          </cell>
        </row>
        <row r="23">
          <cell r="A23">
            <v>37616</v>
          </cell>
          <cell r="B23">
            <v>56.125</v>
          </cell>
          <cell r="C23">
            <v>70.25</v>
          </cell>
          <cell r="D23">
            <v>90.55</v>
          </cell>
          <cell r="E23">
            <v>93.3</v>
          </cell>
          <cell r="F23">
            <v>220</v>
          </cell>
          <cell r="G23">
            <v>90.65</v>
          </cell>
          <cell r="H23">
            <v>92.875</v>
          </cell>
          <cell r="I23">
            <v>88.75</v>
          </cell>
          <cell r="J23">
            <v>29.1</v>
          </cell>
          <cell r="K23">
            <v>32.24</v>
          </cell>
          <cell r="L23">
            <v>32.39</v>
          </cell>
          <cell r="M23">
            <v>32.49</v>
          </cell>
          <cell r="N23">
            <v>29.44</v>
          </cell>
          <cell r="O23">
            <v>31.754999999999999</v>
          </cell>
          <cell r="P23">
            <v>31.414999999999999</v>
          </cell>
          <cell r="Q23">
            <v>29.39</v>
          </cell>
          <cell r="R23">
            <v>91.599999999999895</v>
          </cell>
          <cell r="S23">
            <v>29.125</v>
          </cell>
          <cell r="T23">
            <v>26.25</v>
          </cell>
          <cell r="U23">
            <v>140</v>
          </cell>
          <cell r="V23">
            <v>191</v>
          </cell>
          <cell r="W23">
            <v>35.125</v>
          </cell>
          <cell r="X23">
            <v>102.35</v>
          </cell>
          <cell r="Y23">
            <v>110.35</v>
          </cell>
        </row>
        <row r="24">
          <cell r="A24">
            <v>37614</v>
          </cell>
          <cell r="B24">
            <v>55.625</v>
          </cell>
          <cell r="C24">
            <v>69.75</v>
          </cell>
          <cell r="D24">
            <v>90.15</v>
          </cell>
          <cell r="E24">
            <v>92.525000000000006</v>
          </cell>
          <cell r="F24">
            <v>220</v>
          </cell>
          <cell r="G24">
            <v>90.65</v>
          </cell>
          <cell r="H24">
            <v>91.75</v>
          </cell>
          <cell r="I24">
            <v>88.5</v>
          </cell>
          <cell r="J24">
            <v>29.1</v>
          </cell>
          <cell r="K24">
            <v>32.494999999999997</v>
          </cell>
          <cell r="L24">
            <v>32.57</v>
          </cell>
          <cell r="M24">
            <v>31.97</v>
          </cell>
          <cell r="N24">
            <v>30.295000000000002</v>
          </cell>
          <cell r="O24">
            <v>31.844999999999999</v>
          </cell>
          <cell r="P24">
            <v>32.270000000000003</v>
          </cell>
          <cell r="Q24">
            <v>30.245000000000001</v>
          </cell>
          <cell r="R24">
            <v>90.825000000000003</v>
          </cell>
          <cell r="S24">
            <v>27.875</v>
          </cell>
          <cell r="T24">
            <v>25.625</v>
          </cell>
          <cell r="U24">
            <v>140</v>
          </cell>
          <cell r="V24">
            <v>191</v>
          </cell>
          <cell r="W24">
            <v>34.875</v>
          </cell>
          <cell r="X24">
            <v>105.25</v>
          </cell>
          <cell r="Y24">
            <v>112.25</v>
          </cell>
        </row>
        <row r="25">
          <cell r="A25">
            <v>37613</v>
          </cell>
          <cell r="B25">
            <v>55.625</v>
          </cell>
          <cell r="C25">
            <v>69.75</v>
          </cell>
          <cell r="D25">
            <v>89</v>
          </cell>
          <cell r="E25">
            <v>91.375</v>
          </cell>
          <cell r="F25">
            <v>220</v>
          </cell>
          <cell r="G25">
            <v>89.5</v>
          </cell>
          <cell r="H25">
            <v>90.375</v>
          </cell>
          <cell r="I25">
            <v>87.174999999999997</v>
          </cell>
          <cell r="J25">
            <v>29</v>
          </cell>
          <cell r="K25">
            <v>32.1</v>
          </cell>
          <cell r="L25">
            <v>32.225000000000001</v>
          </cell>
          <cell r="M25">
            <v>31.75</v>
          </cell>
          <cell r="N25">
            <v>29.4</v>
          </cell>
          <cell r="O25">
            <v>31.545000000000002</v>
          </cell>
          <cell r="P25">
            <v>31.875</v>
          </cell>
          <cell r="Q25">
            <v>29.25</v>
          </cell>
          <cell r="R25">
            <v>89.4</v>
          </cell>
          <cell r="S25">
            <v>27.375</v>
          </cell>
          <cell r="T25">
            <v>25.5</v>
          </cell>
          <cell r="U25">
            <v>140</v>
          </cell>
          <cell r="V25">
            <v>191</v>
          </cell>
          <cell r="W25">
            <v>34.875</v>
          </cell>
          <cell r="X25">
            <v>104.175</v>
          </cell>
          <cell r="Y25">
            <v>110.55</v>
          </cell>
        </row>
        <row r="26">
          <cell r="A26">
            <v>37610</v>
          </cell>
          <cell r="B26">
            <v>54.125</v>
          </cell>
          <cell r="C26">
            <v>68.375</v>
          </cell>
          <cell r="D26">
            <v>82.875</v>
          </cell>
          <cell r="E26">
            <v>85</v>
          </cell>
          <cell r="F26">
            <v>220</v>
          </cell>
          <cell r="G26">
            <v>83.875</v>
          </cell>
          <cell r="H26">
            <v>86.8</v>
          </cell>
          <cell r="I26">
            <v>83.45</v>
          </cell>
          <cell r="J26">
            <v>28.225000000000001</v>
          </cell>
          <cell r="K26">
            <v>30.925000000000001</v>
          </cell>
          <cell r="L26">
            <v>31.05</v>
          </cell>
          <cell r="M26">
            <v>30.3</v>
          </cell>
          <cell r="N26">
            <v>28.225000000000001</v>
          </cell>
          <cell r="O26">
            <v>31.66</v>
          </cell>
          <cell r="P26">
            <v>30.7</v>
          </cell>
          <cell r="Q26">
            <v>28.074999999999999</v>
          </cell>
          <cell r="R26">
            <v>83.75</v>
          </cell>
          <cell r="S26">
            <v>26.875</v>
          </cell>
          <cell r="T26">
            <v>23.824999999999999</v>
          </cell>
          <cell r="U26">
            <v>140</v>
          </cell>
          <cell r="V26">
            <v>191</v>
          </cell>
          <cell r="W26">
            <v>34.5</v>
          </cell>
          <cell r="X26">
            <v>104.45</v>
          </cell>
          <cell r="Y26">
            <v>112.45</v>
          </cell>
        </row>
        <row r="27">
          <cell r="A27">
            <v>37609</v>
          </cell>
          <cell r="B27">
            <v>53.75</v>
          </cell>
          <cell r="C27">
            <v>68.5</v>
          </cell>
          <cell r="D27">
            <v>82.575000000000003</v>
          </cell>
          <cell r="E27">
            <v>84.575000000000003</v>
          </cell>
          <cell r="F27">
            <v>220</v>
          </cell>
          <cell r="G27">
            <v>83.575000000000003</v>
          </cell>
          <cell r="H27">
            <v>85.349999999999895</v>
          </cell>
          <cell r="I27">
            <v>83.25</v>
          </cell>
          <cell r="J27">
            <v>28.324999999999999</v>
          </cell>
          <cell r="K27">
            <v>30.414999999999999</v>
          </cell>
          <cell r="L27">
            <v>30.26</v>
          </cell>
          <cell r="M27">
            <v>30.56</v>
          </cell>
          <cell r="N27">
            <v>27.465</v>
          </cell>
          <cell r="O27">
            <v>30.42</v>
          </cell>
          <cell r="P27">
            <v>30.19</v>
          </cell>
          <cell r="Q27">
            <v>27.265000000000001</v>
          </cell>
          <cell r="R27">
            <v>84.05</v>
          </cell>
          <cell r="S27">
            <v>26.875</v>
          </cell>
          <cell r="T27">
            <v>24.125</v>
          </cell>
          <cell r="U27">
            <v>137</v>
          </cell>
          <cell r="V27">
            <v>191</v>
          </cell>
          <cell r="W27">
            <v>34.125</v>
          </cell>
          <cell r="X27">
            <v>100.9</v>
          </cell>
          <cell r="Y27">
            <v>106.9</v>
          </cell>
        </row>
        <row r="28">
          <cell r="A28">
            <v>37608</v>
          </cell>
          <cell r="B28">
            <v>53.875</v>
          </cell>
          <cell r="C28">
            <v>68</v>
          </cell>
          <cell r="D28">
            <v>81.125</v>
          </cell>
          <cell r="E28">
            <v>83.5</v>
          </cell>
          <cell r="F28">
            <v>220</v>
          </cell>
          <cell r="G28">
            <v>81.625</v>
          </cell>
          <cell r="H28">
            <v>83.45</v>
          </cell>
          <cell r="I28">
            <v>82.15</v>
          </cell>
          <cell r="J28">
            <v>27.8</v>
          </cell>
          <cell r="K28">
            <v>30.53</v>
          </cell>
          <cell r="L28">
            <v>30.434999999999999</v>
          </cell>
          <cell r="M28">
            <v>30.44</v>
          </cell>
          <cell r="N28">
            <v>27.68</v>
          </cell>
          <cell r="O28">
            <v>30.16</v>
          </cell>
          <cell r="P28">
            <v>30.405000000000001</v>
          </cell>
          <cell r="Q28">
            <v>27.43</v>
          </cell>
          <cell r="R28">
            <v>82.3</v>
          </cell>
          <cell r="S28">
            <v>27</v>
          </cell>
          <cell r="T28">
            <v>23.425000000000001</v>
          </cell>
          <cell r="U28">
            <v>132</v>
          </cell>
          <cell r="V28">
            <v>180</v>
          </cell>
          <cell r="W28">
            <v>34.125</v>
          </cell>
          <cell r="X28">
            <v>98.474999999999895</v>
          </cell>
          <cell r="Y28">
            <v>104.47499999999999</v>
          </cell>
        </row>
        <row r="29">
          <cell r="A29">
            <v>37607</v>
          </cell>
          <cell r="B29">
            <v>53.625</v>
          </cell>
          <cell r="C29">
            <v>68.125</v>
          </cell>
          <cell r="D29">
            <v>78.650000000000006</v>
          </cell>
          <cell r="E29">
            <v>81.2</v>
          </cell>
          <cell r="F29">
            <v>220</v>
          </cell>
          <cell r="G29">
            <v>79.2</v>
          </cell>
          <cell r="H29">
            <v>81.599999999999895</v>
          </cell>
          <cell r="I29">
            <v>80.7</v>
          </cell>
          <cell r="J29">
            <v>27.375</v>
          </cell>
          <cell r="K29">
            <v>30.03</v>
          </cell>
          <cell r="L29">
            <v>30.015000000000001</v>
          </cell>
          <cell r="M29">
            <v>30.1</v>
          </cell>
          <cell r="N29">
            <v>27.13</v>
          </cell>
          <cell r="O29">
            <v>29.875</v>
          </cell>
          <cell r="P29">
            <v>29.855</v>
          </cell>
          <cell r="Q29">
            <v>26.78</v>
          </cell>
          <cell r="R29">
            <v>80.849999999999895</v>
          </cell>
          <cell r="S29">
            <v>27</v>
          </cell>
          <cell r="T29">
            <v>22.675000000000001</v>
          </cell>
          <cell r="U29">
            <v>132</v>
          </cell>
          <cell r="V29">
            <v>177</v>
          </cell>
          <cell r="W29">
            <v>33.75</v>
          </cell>
          <cell r="X29">
            <v>95.8</v>
          </cell>
          <cell r="Y29">
            <v>101.3</v>
          </cell>
        </row>
        <row r="30">
          <cell r="A30">
            <v>37606</v>
          </cell>
          <cell r="B30">
            <v>54.1875</v>
          </cell>
          <cell r="C30">
            <v>68.25</v>
          </cell>
          <cell r="D30">
            <v>81.875</v>
          </cell>
          <cell r="E30">
            <v>84.875</v>
          </cell>
          <cell r="F30">
            <v>220</v>
          </cell>
          <cell r="G30">
            <v>82.375</v>
          </cell>
          <cell r="H30">
            <v>83.875</v>
          </cell>
          <cell r="I30">
            <v>82.674999999999997</v>
          </cell>
          <cell r="J30">
            <v>27.425000000000001</v>
          </cell>
          <cell r="K30">
            <v>30.26</v>
          </cell>
          <cell r="L30">
            <v>30.12</v>
          </cell>
          <cell r="M30">
            <v>30.1</v>
          </cell>
          <cell r="N30">
            <v>27.31</v>
          </cell>
          <cell r="O30">
            <v>28.95</v>
          </cell>
          <cell r="P30">
            <v>30.035</v>
          </cell>
          <cell r="Q30">
            <v>26.71</v>
          </cell>
          <cell r="R30">
            <v>83.025000000000006</v>
          </cell>
          <cell r="S30">
            <v>27</v>
          </cell>
          <cell r="T30">
            <v>22.125</v>
          </cell>
          <cell r="U30">
            <v>130</v>
          </cell>
          <cell r="V30">
            <v>180</v>
          </cell>
          <cell r="W30">
            <v>33.75</v>
          </cell>
          <cell r="X30">
            <v>92.825000000000003</v>
          </cell>
          <cell r="Y30">
            <v>98.375</v>
          </cell>
        </row>
        <row r="31">
          <cell r="A31">
            <v>37603</v>
          </cell>
          <cell r="B31">
            <v>52.125</v>
          </cell>
          <cell r="C31">
            <v>64</v>
          </cell>
          <cell r="D31">
            <v>78.325000000000003</v>
          </cell>
          <cell r="E31">
            <v>82.075000000000003</v>
          </cell>
          <cell r="F31">
            <v>220</v>
          </cell>
          <cell r="G31">
            <v>78.825000000000003</v>
          </cell>
          <cell r="H31">
            <v>79.275000000000006</v>
          </cell>
          <cell r="I31">
            <v>78.375</v>
          </cell>
          <cell r="J31">
            <v>26.15</v>
          </cell>
          <cell r="K31">
            <v>28.475000000000001</v>
          </cell>
          <cell r="L31">
            <v>28.465</v>
          </cell>
          <cell r="M31">
            <v>28.44</v>
          </cell>
          <cell r="N31">
            <v>25.7</v>
          </cell>
          <cell r="O31">
            <v>29.42</v>
          </cell>
          <cell r="P31">
            <v>28.425000000000001</v>
          </cell>
          <cell r="Q31">
            <v>25.1</v>
          </cell>
          <cell r="R31">
            <v>78.875</v>
          </cell>
          <cell r="S31">
            <v>26.375</v>
          </cell>
          <cell r="T31">
            <v>20.824999999999999</v>
          </cell>
          <cell r="U31">
            <v>105</v>
          </cell>
          <cell r="V31">
            <v>177</v>
          </cell>
          <cell r="W31">
            <v>32.75</v>
          </cell>
          <cell r="X31">
            <v>93.875</v>
          </cell>
          <cell r="Y31">
            <v>99.424999999999997</v>
          </cell>
        </row>
        <row r="32">
          <cell r="A32">
            <v>37602</v>
          </cell>
          <cell r="B32">
            <v>51.75</v>
          </cell>
          <cell r="C32">
            <v>62.5</v>
          </cell>
          <cell r="D32">
            <v>74.7</v>
          </cell>
          <cell r="E32">
            <v>78.825000000000003</v>
          </cell>
          <cell r="F32">
            <v>220</v>
          </cell>
          <cell r="G32">
            <v>74.7</v>
          </cell>
          <cell r="H32">
            <v>76.400000000000006</v>
          </cell>
          <cell r="I32">
            <v>75.7</v>
          </cell>
          <cell r="J32">
            <v>25.8</v>
          </cell>
          <cell r="K32">
            <v>27.635000000000002</v>
          </cell>
          <cell r="L32">
            <v>28</v>
          </cell>
          <cell r="M32">
            <v>28.01</v>
          </cell>
          <cell r="N32">
            <v>25.11</v>
          </cell>
          <cell r="O32">
            <v>27.885000000000002</v>
          </cell>
          <cell r="P32">
            <v>27.934999999999999</v>
          </cell>
          <cell r="Q32">
            <v>24.51</v>
          </cell>
          <cell r="R32">
            <v>75.775000000000006</v>
          </cell>
          <cell r="S32">
            <v>26</v>
          </cell>
          <cell r="T32">
            <v>19.975000000000001</v>
          </cell>
          <cell r="U32">
            <v>102</v>
          </cell>
          <cell r="V32">
            <v>177</v>
          </cell>
          <cell r="W32">
            <v>32.125</v>
          </cell>
          <cell r="X32">
            <v>97.099999999999895</v>
          </cell>
          <cell r="Y32">
            <v>102.65</v>
          </cell>
        </row>
        <row r="33">
          <cell r="A33">
            <v>37601</v>
          </cell>
          <cell r="B33">
            <v>49.875</v>
          </cell>
          <cell r="C33">
            <v>60.25</v>
          </cell>
          <cell r="D33">
            <v>71.474999999999895</v>
          </cell>
          <cell r="E33">
            <v>75.599999999999895</v>
          </cell>
          <cell r="F33">
            <v>220</v>
          </cell>
          <cell r="G33">
            <v>72.474999999999895</v>
          </cell>
          <cell r="H33">
            <v>74.099999999999895</v>
          </cell>
          <cell r="I33">
            <v>73.474999999999895</v>
          </cell>
          <cell r="J33">
            <v>24.8</v>
          </cell>
          <cell r="K33">
            <v>27.204999999999998</v>
          </cell>
          <cell r="L33">
            <v>27.5</v>
          </cell>
          <cell r="M33">
            <v>27.4</v>
          </cell>
          <cell r="N33">
            <v>24.68</v>
          </cell>
          <cell r="O33">
            <v>27.6</v>
          </cell>
          <cell r="P33">
            <v>27.504999999999999</v>
          </cell>
          <cell r="Q33">
            <v>24.08</v>
          </cell>
          <cell r="R33">
            <v>73.8</v>
          </cell>
          <cell r="S33">
            <v>24.625</v>
          </cell>
          <cell r="T33">
            <v>19.375</v>
          </cell>
          <cell r="U33">
            <v>105</v>
          </cell>
          <cell r="V33">
            <v>177</v>
          </cell>
          <cell r="W33">
            <v>31.375</v>
          </cell>
          <cell r="X33">
            <v>95.7</v>
          </cell>
          <cell r="Y33">
            <v>102.45</v>
          </cell>
        </row>
        <row r="34">
          <cell r="A34">
            <v>37600</v>
          </cell>
          <cell r="B34">
            <v>49.75</v>
          </cell>
          <cell r="C34">
            <v>60.375</v>
          </cell>
          <cell r="D34">
            <v>73.724999999999895</v>
          </cell>
          <cell r="E34">
            <v>78.599999999999895</v>
          </cell>
          <cell r="F34">
            <v>220</v>
          </cell>
          <cell r="G34">
            <v>75.224999999999895</v>
          </cell>
          <cell r="H34">
            <v>73.900000000000006</v>
          </cell>
          <cell r="I34">
            <v>73.45</v>
          </cell>
          <cell r="J34">
            <v>24.625</v>
          </cell>
          <cell r="K34">
            <v>27.305</v>
          </cell>
          <cell r="L34">
            <v>27.64</v>
          </cell>
          <cell r="M34">
            <v>27.74</v>
          </cell>
          <cell r="N34">
            <v>24.805</v>
          </cell>
          <cell r="O34">
            <v>26.98</v>
          </cell>
          <cell r="P34">
            <v>27.63</v>
          </cell>
          <cell r="Q34">
            <v>24.204999999999998</v>
          </cell>
          <cell r="R34">
            <v>73.650000000000006</v>
          </cell>
          <cell r="S34">
            <v>24.375</v>
          </cell>
          <cell r="T34">
            <v>19.625</v>
          </cell>
          <cell r="U34">
            <v>130</v>
          </cell>
          <cell r="V34">
            <v>177</v>
          </cell>
          <cell r="W34">
            <v>31.125</v>
          </cell>
          <cell r="X34">
            <v>96.4</v>
          </cell>
          <cell r="Y34">
            <v>102.65</v>
          </cell>
        </row>
        <row r="35">
          <cell r="A35">
            <v>37599</v>
          </cell>
          <cell r="B35">
            <v>49.375</v>
          </cell>
          <cell r="C35">
            <v>59.125</v>
          </cell>
          <cell r="D35">
            <v>70.900000000000006</v>
          </cell>
          <cell r="E35">
            <v>75.525000000000006</v>
          </cell>
          <cell r="F35">
            <v>220</v>
          </cell>
          <cell r="G35">
            <v>68.900000000000006</v>
          </cell>
          <cell r="H35">
            <v>72.8</v>
          </cell>
          <cell r="I35">
            <v>72.3</v>
          </cell>
          <cell r="J35">
            <v>24.5</v>
          </cell>
          <cell r="K35">
            <v>26.885000000000002</v>
          </cell>
          <cell r="L35">
            <v>27.27</v>
          </cell>
          <cell r="M35">
            <v>27.2</v>
          </cell>
          <cell r="N35">
            <v>24.385000000000002</v>
          </cell>
          <cell r="O35">
            <v>27.015000000000001</v>
          </cell>
          <cell r="P35">
            <v>27.21</v>
          </cell>
          <cell r="Q35">
            <v>23.785</v>
          </cell>
          <cell r="R35">
            <v>72.125</v>
          </cell>
          <cell r="S35">
            <v>24.125</v>
          </cell>
          <cell r="T35">
            <v>19.399999999999999</v>
          </cell>
          <cell r="U35">
            <v>140</v>
          </cell>
          <cell r="V35">
            <v>177.5</v>
          </cell>
          <cell r="W35">
            <v>30.5</v>
          </cell>
          <cell r="X35">
            <v>93.9</v>
          </cell>
          <cell r="Y35">
            <v>99.775000000000006</v>
          </cell>
        </row>
        <row r="36">
          <cell r="A36">
            <v>37596</v>
          </cell>
          <cell r="B36">
            <v>49.1875</v>
          </cell>
          <cell r="C36">
            <v>58.625</v>
          </cell>
          <cell r="D36">
            <v>68.525000000000006</v>
          </cell>
          <cell r="E36">
            <v>73.400000000000006</v>
          </cell>
          <cell r="F36">
            <v>220</v>
          </cell>
          <cell r="G36">
            <v>66.525000000000006</v>
          </cell>
          <cell r="H36">
            <v>72.3</v>
          </cell>
          <cell r="I36">
            <v>71.45</v>
          </cell>
          <cell r="J36">
            <v>24.5</v>
          </cell>
          <cell r="K36">
            <v>26.504999999999999</v>
          </cell>
          <cell r="L36">
            <v>26.96</v>
          </cell>
          <cell r="M36">
            <v>26.93</v>
          </cell>
          <cell r="N36">
            <v>24.004999999999999</v>
          </cell>
          <cell r="O36">
            <v>26.504999999999999</v>
          </cell>
          <cell r="P36">
            <v>26.88</v>
          </cell>
          <cell r="Q36">
            <v>23.405000000000001</v>
          </cell>
          <cell r="R36">
            <v>71.900000000000006</v>
          </cell>
          <cell r="S36">
            <v>23.875</v>
          </cell>
          <cell r="T36">
            <v>19.475000000000001</v>
          </cell>
          <cell r="U36">
            <v>140</v>
          </cell>
          <cell r="V36">
            <v>177.5</v>
          </cell>
          <cell r="W36">
            <v>30.5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USTIBLES "/>
      <sheetName val="JET "/>
      <sheetName val="ESTR. SAN-ANDRES"/>
      <sheetName val="estructura apiay"/>
      <sheetName val="ESTR. ORITO"/>
      <sheetName val="LETICIAARAUCA"/>
      <sheetName val="Diesel Marino"/>
      <sheetName val="Estructura APL"/>
      <sheetName val="GRANDESCONSUM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PUTUMAYO"/>
      <sheetName val="VAUPES"/>
      <sheetName val="VICHADA"/>
      <sheetName val="ELECTROCOMBUSTIBLE"/>
      <sheetName val="JET LET-ARAUCA"/>
    </sheetNames>
    <sheetDataSet>
      <sheetData sheetId="0">
        <row r="6">
          <cell r="A6" t="str">
            <v>VIGENCIA:  0:00 horas 1 de MAYO de  2005.</v>
          </cell>
        </row>
        <row r="9">
          <cell r="B9">
            <v>2560.9899999999998</v>
          </cell>
          <cell r="C9">
            <v>2124.89</v>
          </cell>
        </row>
        <row r="14">
          <cell r="B14">
            <v>199.96</v>
          </cell>
        </row>
        <row r="16">
          <cell r="C16">
            <v>264.64999999999998</v>
          </cell>
        </row>
        <row r="17">
          <cell r="B17">
            <v>16.239999999999998</v>
          </cell>
        </row>
        <row r="19">
          <cell r="B19">
            <v>995.46500000000003</v>
          </cell>
          <cell r="C19">
            <v>195.63719999999998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D14">
            <v>179.96</v>
          </cell>
        </row>
        <row r="16">
          <cell r="C16">
            <v>294.06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  <sheetName val="JET LET-ARAUCA"/>
    </sheetNames>
    <sheetDataSet>
      <sheetData sheetId="0">
        <row r="6">
          <cell r="A6" t="str">
            <v>VIGENCIA:  0:00 horas 1 de JUNIO de  2005.</v>
          </cell>
        </row>
        <row r="9">
          <cell r="B9">
            <v>2561.59</v>
          </cell>
          <cell r="C9">
            <v>2134.21</v>
          </cell>
        </row>
        <row r="14">
          <cell r="B14">
            <v>199</v>
          </cell>
          <cell r="C14">
            <v>179.1</v>
          </cell>
        </row>
        <row r="16">
          <cell r="B16">
            <v>292.64</v>
          </cell>
          <cell r="C16">
            <v>263.38</v>
          </cell>
        </row>
        <row r="17">
          <cell r="B17">
            <v>16.23</v>
          </cell>
        </row>
        <row r="19">
          <cell r="B19">
            <v>1007.245</v>
          </cell>
          <cell r="C19">
            <v>198.21719999999999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MINMINAS"/>
      <sheetName val="AMAZONAS"/>
      <sheetName val="ARAUCA"/>
      <sheetName val="BOYACA"/>
      <sheetName val="CESAR"/>
      <sheetName val="CHOCO"/>
      <sheetName val="CUCUTA"/>
      <sheetName val="GUAINIA"/>
      <sheetName val="GUAJIRA"/>
      <sheetName val="NARIÑO"/>
      <sheetName val="N.SANTANDER"/>
      <sheetName val="Fi"/>
      <sheetName val="PUTUMAYO"/>
      <sheetName val="VAUPES"/>
      <sheetName val="VICHADA"/>
      <sheetName val="ELECTROCOMBUSTIBLE"/>
      <sheetName val="JET LET-ARAUCA"/>
    </sheetNames>
    <sheetDataSet>
      <sheetData sheetId="0">
        <row r="6">
          <cell r="A6" t="str">
            <v>VIGENCIA:  0:00 horas 1 de JULIO de  2005.</v>
          </cell>
        </row>
        <row r="9">
          <cell r="B9">
            <v>2580.4699999999998</v>
          </cell>
          <cell r="C9">
            <v>2139.06</v>
          </cell>
        </row>
        <row r="14">
          <cell r="B14">
            <v>198.29</v>
          </cell>
          <cell r="C14">
            <v>186.62</v>
          </cell>
        </row>
        <row r="16">
          <cell r="B16">
            <v>291.60000000000002</v>
          </cell>
          <cell r="C16">
            <v>279.93</v>
          </cell>
        </row>
        <row r="17">
          <cell r="B17">
            <v>16.32</v>
          </cell>
        </row>
        <row r="19">
          <cell r="B19">
            <v>1017.255</v>
          </cell>
          <cell r="C19">
            <v>200.45459999999997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="50" zoomScaleNormal="50" workbookViewId="0">
      <selection activeCell="C5" sqref="C4:C5"/>
    </sheetView>
  </sheetViews>
  <sheetFormatPr baseColWidth="10" defaultRowHeight="20.25"/>
  <cols>
    <col min="1" max="1" width="5.7109375" style="5" customWidth="1"/>
    <col min="2" max="2" width="79" style="5" customWidth="1"/>
    <col min="3" max="3" width="30.5703125" style="5" bestFit="1" customWidth="1"/>
    <col min="4" max="4" width="21.85546875" style="5" customWidth="1"/>
    <col min="5" max="16384" width="11.42578125" style="5"/>
  </cols>
  <sheetData>
    <row r="1" spans="1:4" ht="30" customHeight="1">
      <c r="A1" s="2" t="s">
        <v>0</v>
      </c>
      <c r="B1" s="3"/>
      <c r="C1" s="4"/>
      <c r="D1" s="4"/>
    </row>
    <row r="2" spans="1:4" ht="30" customHeight="1">
      <c r="A2" s="6" t="s">
        <v>3</v>
      </c>
      <c r="B2" s="3"/>
      <c r="C2" s="7"/>
      <c r="D2" s="4"/>
    </row>
    <row r="3" spans="1:4" ht="30" customHeight="1">
      <c r="A3" s="8" t="s">
        <v>6</v>
      </c>
      <c r="B3" s="3"/>
      <c r="C3" s="4"/>
      <c r="D3" s="4"/>
    </row>
    <row r="4" spans="1:4" ht="30" customHeight="1">
      <c r="A4" s="9"/>
      <c r="C4" s="4"/>
      <c r="D4" s="4"/>
    </row>
    <row r="5" spans="1:4" ht="30" customHeight="1" thickBot="1">
      <c r="A5" s="10" t="s">
        <v>35</v>
      </c>
      <c r="C5" s="4"/>
      <c r="D5" s="4"/>
    </row>
    <row r="6" spans="1:4" ht="30" customHeight="1">
      <c r="A6" s="11"/>
      <c r="B6" s="1" t="s">
        <v>1</v>
      </c>
      <c r="C6" s="12" t="s">
        <v>2</v>
      </c>
      <c r="D6" s="46" t="s">
        <v>4</v>
      </c>
    </row>
    <row r="7" spans="1:4" ht="30" customHeight="1" thickBot="1">
      <c r="A7" s="13"/>
      <c r="B7" s="45"/>
      <c r="C7" s="14" t="s">
        <v>5</v>
      </c>
      <c r="D7" s="47"/>
    </row>
    <row r="8" spans="1:4" ht="30" customHeight="1">
      <c r="A8" s="15" t="s">
        <v>7</v>
      </c>
      <c r="B8" s="16" t="s">
        <v>8</v>
      </c>
      <c r="C8" s="17">
        <v>2426.8200000000002</v>
      </c>
      <c r="D8" s="18">
        <v>2010.63</v>
      </c>
    </row>
    <row r="9" spans="1:4" ht="30" customHeight="1">
      <c r="A9" s="19" t="s">
        <v>9</v>
      </c>
      <c r="B9" s="20" t="s">
        <v>10</v>
      </c>
      <c r="C9" s="21">
        <v>99.17</v>
      </c>
      <c r="D9" s="22">
        <v>99.17</v>
      </c>
    </row>
    <row r="10" spans="1:4" ht="30" customHeight="1">
      <c r="A10" s="19" t="s">
        <v>11</v>
      </c>
      <c r="B10" s="20" t="s">
        <v>12</v>
      </c>
      <c r="C10" s="21">
        <v>55</v>
      </c>
      <c r="D10" s="22">
        <v>55</v>
      </c>
    </row>
    <row r="11" spans="1:4" ht="30" customHeight="1">
      <c r="A11" s="19" t="s">
        <v>13</v>
      </c>
      <c r="B11" s="20" t="s">
        <v>14</v>
      </c>
      <c r="C11" s="21">
        <v>15.24</v>
      </c>
      <c r="D11" s="22">
        <v>15.24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ht="30" customHeight="1">
      <c r="A13" s="23" t="s">
        <v>17</v>
      </c>
      <c r="B13" s="24" t="s">
        <v>16</v>
      </c>
      <c r="C13" s="25">
        <v>2599.73</v>
      </c>
      <c r="D13" s="26">
        <v>2183.54</v>
      </c>
    </row>
    <row r="14" spans="1:4" ht="30" customHeight="1">
      <c r="A14" s="19" t="s">
        <v>19</v>
      </c>
      <c r="B14" s="20" t="s">
        <v>18</v>
      </c>
      <c r="C14" s="27">
        <v>205.56</v>
      </c>
      <c r="D14" s="28">
        <v>185</v>
      </c>
    </row>
    <row r="15" spans="1:4" ht="30" customHeight="1">
      <c r="A15" s="23" t="s">
        <v>21</v>
      </c>
      <c r="B15" s="24" t="s">
        <v>20</v>
      </c>
      <c r="C15" s="25">
        <v>2805.29</v>
      </c>
      <c r="D15" s="26">
        <v>2368.54</v>
      </c>
    </row>
    <row r="16" spans="1:4" ht="30" customHeight="1">
      <c r="A16" s="19" t="s">
        <v>23</v>
      </c>
      <c r="B16" s="20" t="s">
        <v>22</v>
      </c>
      <c r="C16" s="29">
        <v>302.29000000000002</v>
      </c>
      <c r="D16" s="30">
        <v>272.06</v>
      </c>
    </row>
    <row r="17" spans="1:4" ht="30" customHeight="1">
      <c r="A17" s="19" t="s">
        <v>25</v>
      </c>
      <c r="B17" s="20" t="s">
        <v>24</v>
      </c>
      <c r="C17" s="27">
        <v>15.47</v>
      </c>
      <c r="D17" s="31"/>
    </row>
    <row r="18" spans="1:4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4" ht="30" customHeight="1">
      <c r="A19" s="23" t="s">
        <v>29</v>
      </c>
      <c r="B19" s="24" t="s">
        <v>34</v>
      </c>
      <c r="C19" s="33">
        <v>3309.05</v>
      </c>
      <c r="D19" s="34">
        <v>2826.6</v>
      </c>
    </row>
    <row r="20" spans="1:4" ht="30" customHeight="1">
      <c r="A20" s="19" t="s">
        <v>31</v>
      </c>
      <c r="B20" s="20" t="s">
        <v>28</v>
      </c>
      <c r="C20" s="32">
        <v>944.23</v>
      </c>
      <c r="D20" s="31">
        <v>184.26</v>
      </c>
    </row>
    <row r="21" spans="1:4" ht="30" customHeight="1" thickBot="1">
      <c r="A21" s="35" t="s">
        <v>33</v>
      </c>
      <c r="B21" s="36" t="s">
        <v>30</v>
      </c>
      <c r="C21" s="37">
        <v>4253.28</v>
      </c>
      <c r="D21" s="38">
        <v>3010.86</v>
      </c>
    </row>
    <row r="22" spans="1:4" ht="30" customHeight="1">
      <c r="A22" s="39" t="s">
        <v>36</v>
      </c>
    </row>
  </sheetData>
  <sheetProtection password="DFD7" sheet="1" objects="1" scenarios="1"/>
  <mergeCells count="2">
    <mergeCell ref="B6:B7"/>
    <mergeCell ref="D6:D7"/>
  </mergeCells>
  <phoneticPr fontId="1" type="noConversion"/>
  <printOptions horizontalCentered="1" verticalCentered="1"/>
  <pageMargins left="0.59055118110236227" right="0.59055118110236227" top="0.78740157480314965" bottom="0.78740157480314965" header="0" footer="0"/>
  <pageSetup scale="4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E29" sqref="E29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'[13]Res. MINMINAS'!A6</f>
        <v>VIGENCIA:  0:00 horas 1 de OCTUBRE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/>
      <c r="D8" s="18">
        <f>'[13]Res. MINMINAS'!C9</f>
        <v>2224.2800000000002</v>
      </c>
    </row>
    <row r="9" spans="1:4" ht="30" customHeight="1">
      <c r="A9" s="19" t="s">
        <v>9</v>
      </c>
      <c r="B9" s="20" t="s">
        <v>10</v>
      </c>
      <c r="C9" s="21"/>
      <c r="D9" s="22">
        <v>104.13</v>
      </c>
    </row>
    <row r="10" spans="1:4" ht="30" customHeight="1">
      <c r="A10" s="19" t="s">
        <v>11</v>
      </c>
      <c r="B10" s="20" t="s">
        <v>12</v>
      </c>
      <c r="C10" s="21"/>
      <c r="D10" s="22">
        <v>58.03</v>
      </c>
    </row>
    <row r="11" spans="1:4" ht="30" customHeight="1">
      <c r="A11" s="19" t="s">
        <v>13</v>
      </c>
      <c r="B11" s="20" t="s">
        <v>14</v>
      </c>
      <c r="C11" s="21"/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/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/>
      <c r="D13" s="26">
        <v>2406.0100000000002</v>
      </c>
    </row>
    <row r="14" spans="1:4" ht="30" customHeight="1">
      <c r="A14" s="19" t="s">
        <v>19</v>
      </c>
      <c r="B14" s="20" t="s">
        <v>18</v>
      </c>
      <c r="C14" s="27"/>
      <c r="D14" s="28">
        <f>+'[13]Res. MINMINAS'!C14</f>
        <v>183.72</v>
      </c>
    </row>
    <row r="15" spans="1:4" s="40" customFormat="1" ht="30" customHeight="1">
      <c r="A15" s="23" t="s">
        <v>21</v>
      </c>
      <c r="B15" s="24" t="s">
        <v>20</v>
      </c>
      <c r="C15" s="25"/>
      <c r="D15" s="26">
        <f>+D14+D13</f>
        <v>2589.73</v>
      </c>
    </row>
    <row r="16" spans="1:4" ht="30" customHeight="1">
      <c r="A16" s="19" t="s">
        <v>23</v>
      </c>
      <c r="B16" s="20" t="s">
        <v>22</v>
      </c>
      <c r="C16" s="29"/>
      <c r="D16" s="30">
        <f>'[13]Res. MINMINAS'!C16</f>
        <v>275.58</v>
      </c>
    </row>
    <row r="17" spans="1:6" ht="30" customHeight="1">
      <c r="A17" s="19" t="s">
        <v>25</v>
      </c>
      <c r="B17" s="20" t="s">
        <v>24</v>
      </c>
      <c r="C17" s="27"/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/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/>
      <c r="D19" s="34">
        <f>SUM(D15:D18)</f>
        <v>3051.31</v>
      </c>
    </row>
    <row r="20" spans="1:6" ht="30" customHeight="1">
      <c r="A20" s="19" t="s">
        <v>31</v>
      </c>
      <c r="B20" s="20" t="s">
        <v>28</v>
      </c>
      <c r="C20" s="32"/>
      <c r="D20" s="31">
        <f>'[13]Res. MINMINAS'!C19</f>
        <v>208.34819999999999</v>
      </c>
    </row>
    <row r="21" spans="1:6" ht="30" customHeight="1" thickBot="1">
      <c r="A21" s="35" t="s">
        <v>33</v>
      </c>
      <c r="B21" s="36" t="s">
        <v>30</v>
      </c>
      <c r="C21" s="37"/>
      <c r="D21" s="38">
        <f>D19+D20</f>
        <v>3259.6581999999999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D17" sqref="D17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'[14]Res. MINMINAS'!A6</f>
        <v>VIGENCIA:  0:00 horas 1 de NOVIEMBRE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v>2723.34</v>
      </c>
      <c r="D8" s="18">
        <f>'[14]Res. MINMINAS'!C9</f>
        <v>2309.35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5.0999999999999996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2906.67</v>
      </c>
      <c r="D13" s="26">
        <f>SUM(D8:D12)</f>
        <v>2491.09</v>
      </c>
    </row>
    <row r="14" spans="1:4" ht="30" customHeight="1">
      <c r="A14" s="19" t="s">
        <v>19</v>
      </c>
      <c r="B14" s="20" t="s">
        <v>18</v>
      </c>
      <c r="C14" s="27">
        <v>194.97</v>
      </c>
      <c r="D14" s="28">
        <f>+'[14]Res. MINMINAS'!C14</f>
        <v>183.5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3101.64</v>
      </c>
      <c r="D15" s="26">
        <f>+D14+D13</f>
        <v>2674.59</v>
      </c>
    </row>
    <row r="16" spans="1:4" ht="30" customHeight="1">
      <c r="A16" s="19" t="s">
        <v>23</v>
      </c>
      <c r="B16" s="20" t="s">
        <v>22</v>
      </c>
      <c r="C16" s="29">
        <v>286.72000000000003</v>
      </c>
      <c r="D16" s="30">
        <f>'[14]Res. MINMINAS'!C16</f>
        <v>275.25</v>
      </c>
    </row>
    <row r="17" spans="1:6" ht="30" customHeight="1">
      <c r="A17" s="19" t="s">
        <v>25</v>
      </c>
      <c r="B17" s="20" t="s">
        <v>24</v>
      </c>
      <c r="C17" s="27">
        <v>16.97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SUM(C15:C18)</f>
        <v>3591.3299999999995</v>
      </c>
      <c r="D19" s="34">
        <f>SUM(D15:D18)</f>
        <v>3135.84</v>
      </c>
    </row>
    <row r="20" spans="1:6" ht="30" customHeight="1">
      <c r="A20" s="19" t="s">
        <v>31</v>
      </c>
      <c r="B20" s="20" t="s">
        <v>28</v>
      </c>
      <c r="C20" s="32">
        <v>1058.46</v>
      </c>
      <c r="D20" s="31">
        <f>'[14]Res. MINMINAS'!C19</f>
        <v>210.89879999999999</v>
      </c>
    </row>
    <row r="21" spans="1:6" ht="30" customHeight="1" thickBot="1">
      <c r="A21" s="35" t="s">
        <v>33</v>
      </c>
      <c r="B21" s="36" t="s">
        <v>30</v>
      </c>
      <c r="C21" s="37">
        <f>SUM(C19:C20)</f>
        <v>4649.7899999999991</v>
      </c>
      <c r="D21" s="38">
        <f>D19+D20</f>
        <v>3346.7388000000001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50" zoomScaleNormal="50" zoomScaleSheetLayoutView="40" workbookViewId="0">
      <selection activeCell="E10" sqref="E10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'[15]Res. MINMINAS'!A6</f>
        <v>VIGENCIA:  0:00 horas 1 de DICIEMBRE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44">
        <v>2736.04</v>
      </c>
      <c r="D8" s="18">
        <f>'[15]Res. MINMINAS'!C9</f>
        <v>2352.38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5.0999999999999996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6">
        <f>SUM(C8:C12)-0.01</f>
        <v>2919.37</v>
      </c>
      <c r="D13" s="26">
        <f>SUM(D8:D12)-0.01</f>
        <v>2534.11</v>
      </c>
    </row>
    <row r="14" spans="1:4" ht="30" customHeight="1">
      <c r="A14" s="19" t="s">
        <v>19</v>
      </c>
      <c r="B14" s="20" t="s">
        <v>18</v>
      </c>
      <c r="C14" s="27">
        <f>'[15]Res. MINMINAS'!B14</f>
        <v>193.86</v>
      </c>
      <c r="D14" s="28">
        <f>+'[15]Res. MINMINAS'!C14</f>
        <v>182.46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3113.23</v>
      </c>
      <c r="D15" s="26">
        <f>+D14+D13</f>
        <v>2716.57</v>
      </c>
    </row>
    <row r="16" spans="1:4" ht="30" customHeight="1">
      <c r="A16" s="19" t="s">
        <v>23</v>
      </c>
      <c r="B16" s="20" t="s">
        <v>22</v>
      </c>
      <c r="C16" s="29">
        <f>'[15]Res. MINMINAS'!B16</f>
        <v>285.08999999999997</v>
      </c>
      <c r="D16" s="30">
        <f>'[15]Res. MINMINAS'!C16</f>
        <v>273.69</v>
      </c>
    </row>
    <row r="17" spans="1:6" ht="30" customHeight="1">
      <c r="A17" s="19" t="s">
        <v>25</v>
      </c>
      <c r="B17" s="20" t="s">
        <v>24</v>
      </c>
      <c r="C17" s="27">
        <v>17.03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SUM(C15:C18)</f>
        <v>3601.3500000000004</v>
      </c>
      <c r="D19" s="34">
        <f>SUM(D15:D18)</f>
        <v>3176.26</v>
      </c>
    </row>
    <row r="20" spans="1:6" ht="30" customHeight="1">
      <c r="A20" s="19" t="s">
        <v>31</v>
      </c>
      <c r="B20" s="20" t="s">
        <v>28</v>
      </c>
      <c r="C20" s="32">
        <f>'[15]Res. MINMINAS'!B19</f>
        <v>1070.47</v>
      </c>
      <c r="D20" s="31">
        <f>'[15]Res. MINMINAS'!C19</f>
        <v>214.09439999999998</v>
      </c>
    </row>
    <row r="21" spans="1:6" ht="30" customHeight="1" thickBot="1">
      <c r="A21" s="35" t="s">
        <v>33</v>
      </c>
      <c r="B21" s="36" t="s">
        <v>30</v>
      </c>
      <c r="C21" s="37">
        <f>SUM(C19:C20)</f>
        <v>4671.8200000000006</v>
      </c>
      <c r="D21" s="38">
        <f>D19+D20</f>
        <v>3390.3544000000002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="50" zoomScaleNormal="50" workbookViewId="0">
      <selection activeCell="B17" sqref="B17"/>
    </sheetView>
  </sheetViews>
  <sheetFormatPr baseColWidth="10" defaultRowHeight="20.25"/>
  <cols>
    <col min="1" max="1" width="5.7109375" style="5" customWidth="1"/>
    <col min="2" max="2" width="79" style="5" customWidth="1"/>
    <col min="3" max="3" width="33.140625" style="5" customWidth="1"/>
    <col min="4" max="4" width="19.5703125" style="5" customWidth="1"/>
    <col min="5" max="16384" width="11.42578125" style="5"/>
  </cols>
  <sheetData>
    <row r="1" spans="1:4" ht="30" customHeight="1">
      <c r="A1" s="2" t="s">
        <v>0</v>
      </c>
      <c r="B1" s="3"/>
      <c r="C1" s="4"/>
      <c r="D1" s="4"/>
    </row>
    <row r="2" spans="1:4" ht="30" customHeight="1">
      <c r="A2" s="6" t="s">
        <v>3</v>
      </c>
      <c r="B2" s="3"/>
      <c r="C2" s="7"/>
      <c r="D2" s="4"/>
    </row>
    <row r="3" spans="1:4" ht="30" customHeight="1">
      <c r="A3" s="8" t="s">
        <v>6</v>
      </c>
      <c r="B3" s="3"/>
      <c r="C3" s="4"/>
      <c r="D3" s="4"/>
    </row>
    <row r="4" spans="1:4" ht="30" customHeight="1">
      <c r="A4" s="9"/>
      <c r="C4" s="4"/>
      <c r="D4" s="4"/>
    </row>
    <row r="5" spans="1:4" ht="30" customHeight="1" thickBot="1">
      <c r="A5" s="10" t="s">
        <v>37</v>
      </c>
      <c r="C5" s="4"/>
      <c r="D5" s="4"/>
    </row>
    <row r="6" spans="1:4" ht="30" customHeight="1">
      <c r="A6" s="11"/>
      <c r="B6" s="1" t="s">
        <v>1</v>
      </c>
      <c r="C6" s="12" t="s">
        <v>2</v>
      </c>
      <c r="D6" s="46" t="s">
        <v>4</v>
      </c>
    </row>
    <row r="7" spans="1:4" ht="30" customHeight="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v>2525.04</v>
      </c>
      <c r="D8" s="18">
        <v>2077.27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ht="30" customHeight="1">
      <c r="A13" s="23" t="s">
        <v>17</v>
      </c>
      <c r="B13" s="24" t="s">
        <v>16</v>
      </c>
      <c r="C13" s="25">
        <v>2706.77</v>
      </c>
      <c r="D13" s="26">
        <v>2259</v>
      </c>
    </row>
    <row r="14" spans="1:4" ht="30" customHeight="1">
      <c r="A14" s="19" t="s">
        <v>19</v>
      </c>
      <c r="B14" s="20" t="s">
        <v>18</v>
      </c>
      <c r="C14" s="27">
        <v>200.88</v>
      </c>
      <c r="D14" s="28">
        <v>180.79</v>
      </c>
    </row>
    <row r="15" spans="1:4" ht="30" customHeight="1">
      <c r="A15" s="23" t="s">
        <v>21</v>
      </c>
      <c r="B15" s="24" t="s">
        <v>20</v>
      </c>
      <c r="C15" s="25">
        <v>2907.65</v>
      </c>
      <c r="D15" s="26">
        <v>2439.79</v>
      </c>
    </row>
    <row r="16" spans="1:4" ht="30" customHeight="1">
      <c r="A16" s="19" t="s">
        <v>23</v>
      </c>
      <c r="B16" s="20" t="s">
        <v>22</v>
      </c>
      <c r="C16" s="29">
        <v>295.42</v>
      </c>
      <c r="D16" s="30">
        <v>265.88</v>
      </c>
    </row>
    <row r="17" spans="1:4" ht="30" customHeight="1">
      <c r="A17" s="19" t="s">
        <v>25</v>
      </c>
      <c r="B17" s="20" t="s">
        <v>24</v>
      </c>
      <c r="C17" s="27">
        <v>15.95</v>
      </c>
      <c r="D17" s="31"/>
    </row>
    <row r="18" spans="1:4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4" ht="30" customHeight="1">
      <c r="A19" s="23" t="s">
        <v>29</v>
      </c>
      <c r="B19" s="24" t="s">
        <v>34</v>
      </c>
      <c r="C19" s="33">
        <v>3405.02</v>
      </c>
      <c r="D19" s="34">
        <v>2891.67</v>
      </c>
    </row>
    <row r="20" spans="1:4" ht="30" customHeight="1">
      <c r="A20" s="19" t="s">
        <v>31</v>
      </c>
      <c r="B20" s="20" t="s">
        <v>28</v>
      </c>
      <c r="C20" s="32">
        <v>956.77</v>
      </c>
      <c r="D20" s="31">
        <v>187.04</v>
      </c>
    </row>
    <row r="21" spans="1:4" ht="30" customHeight="1" thickBot="1">
      <c r="A21" s="35" t="s">
        <v>33</v>
      </c>
      <c r="B21" s="36" t="s">
        <v>30</v>
      </c>
      <c r="C21" s="37">
        <v>4361.79</v>
      </c>
      <c r="D21" s="38">
        <v>3078.71</v>
      </c>
    </row>
    <row r="22" spans="1:4">
      <c r="A22" s="39" t="s">
        <v>38</v>
      </c>
    </row>
  </sheetData>
  <sheetProtection password="DFD7" sheet="1" objects="1" scenarios="1"/>
  <mergeCells count="2">
    <mergeCell ref="B6:B7"/>
    <mergeCell ref="D6:D7"/>
  </mergeCells>
  <phoneticPr fontId="1" type="noConversion"/>
  <printOptions horizontalCentered="1" verticalCentered="1"/>
  <pageMargins left="0.59055118110236227" right="0.59055118110236227" top="0.78740157480314965" bottom="0.78740157480314965" header="0" footer="0"/>
  <pageSetup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B14" sqref="B14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'[1]Res. MINMINAS'!A6</f>
        <v>VIGENCIA:  0:00 horas 1 de MARZO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'[1]Res. MINMINAS'!B9</f>
        <v>2525.04</v>
      </c>
      <c r="D8" s="18">
        <f>'[1]Res. MINMINAS'!C9</f>
        <v>2078.5700000000002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2706.77</v>
      </c>
      <c r="D13" s="26">
        <f>SUM(D8:D12)</f>
        <v>2260.3100000000004</v>
      </c>
    </row>
    <row r="14" spans="1:4" ht="30" customHeight="1">
      <c r="A14" s="19" t="s">
        <v>19</v>
      </c>
      <c r="B14" s="20" t="s">
        <v>18</v>
      </c>
      <c r="C14" s="27">
        <v>199.03</v>
      </c>
      <c r="D14" s="28">
        <v>179.13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2905.8</v>
      </c>
      <c r="D15" s="26">
        <v>2439.4299999999998</v>
      </c>
    </row>
    <row r="16" spans="1:4" ht="30" customHeight="1">
      <c r="A16" s="19" t="s">
        <v>23</v>
      </c>
      <c r="B16" s="20" t="s">
        <v>22</v>
      </c>
      <c r="C16" s="29">
        <v>292.69</v>
      </c>
      <c r="D16" s="30">
        <f>'[1]Res. MINMINAS'!C16</f>
        <v>263.42</v>
      </c>
    </row>
    <row r="17" spans="1:6" ht="30" customHeight="1">
      <c r="A17" s="19" t="s">
        <v>25</v>
      </c>
      <c r="B17" s="20" t="s">
        <v>24</v>
      </c>
      <c r="C17" s="27">
        <v>16.059999999999999</v>
      </c>
      <c r="D17" s="31"/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SUM(C15:C18)</f>
        <v>3400.55</v>
      </c>
      <c r="D19" s="34">
        <f>SUM(D15:D18)</f>
        <v>2888.85</v>
      </c>
    </row>
    <row r="20" spans="1:6" ht="30" customHeight="1">
      <c r="A20" s="19" t="s">
        <v>31</v>
      </c>
      <c r="B20" s="20" t="s">
        <v>28</v>
      </c>
      <c r="C20" s="32">
        <f>'[1]Res. MINMINAS'!B19</f>
        <v>970.48</v>
      </c>
      <c r="D20" s="31">
        <f>'[1]Res. MINMINAS'!C19</f>
        <v>190.02</v>
      </c>
    </row>
    <row r="21" spans="1:6" ht="30" customHeight="1" thickBot="1">
      <c r="A21" s="35" t="s">
        <v>33</v>
      </c>
      <c r="B21" s="36" t="s">
        <v>30</v>
      </c>
      <c r="C21" s="37">
        <f>C19+C20</f>
        <v>4371.0300000000007</v>
      </c>
      <c r="D21" s="38">
        <f>D19+D20</f>
        <v>3078.87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DFD7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B21" sqref="B21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'[10]Res. MINMINAS'!A6</f>
        <v>VIGENCIA:  0:00 horas 1 de ABRIL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'[10]Res. MINMINAS'!B9</f>
        <v>2546.02</v>
      </c>
      <c r="D8" s="18">
        <f>'[10]Res. MINMINAS'!C9</f>
        <v>2104.0100000000002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f>SUM(C8:C12)</f>
        <v>2727.76</v>
      </c>
      <c r="D13" s="26">
        <v>2285.7399999999998</v>
      </c>
    </row>
    <row r="14" spans="1:4" ht="30" customHeight="1">
      <c r="A14" s="19" t="s">
        <v>19</v>
      </c>
      <c r="B14" s="20" t="s">
        <v>18</v>
      </c>
      <c r="C14" s="27">
        <v>199.74</v>
      </c>
      <c r="D14" s="28">
        <f>+[10]N.SANTANDER!D14</f>
        <v>179.77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2927.5</v>
      </c>
      <c r="D15" s="26">
        <f>+D14+D13</f>
        <v>2465.5099999999998</v>
      </c>
    </row>
    <row r="16" spans="1:4" ht="30" customHeight="1">
      <c r="A16" s="19" t="s">
        <v>23</v>
      </c>
      <c r="B16" s="20" t="s">
        <v>22</v>
      </c>
      <c r="C16" s="29">
        <f>+[10]N.SANTANDER!C16</f>
        <v>293.74</v>
      </c>
      <c r="D16" s="30">
        <f>'[10]Res. MINMINAS'!C16</f>
        <v>264.37</v>
      </c>
    </row>
    <row r="17" spans="1:6" ht="30" customHeight="1">
      <c r="A17" s="19" t="s">
        <v>25</v>
      </c>
      <c r="B17" s="20" t="s">
        <v>24</v>
      </c>
      <c r="C17" s="27">
        <v>16.16</v>
      </c>
      <c r="D17" s="31"/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v>3423.39</v>
      </c>
      <c r="D19" s="34">
        <f>SUM(D15:D18)</f>
        <v>2915.8799999999997</v>
      </c>
    </row>
    <row r="20" spans="1:6" ht="30" customHeight="1">
      <c r="A20" s="19" t="s">
        <v>31</v>
      </c>
      <c r="B20" s="20" t="s">
        <v>28</v>
      </c>
      <c r="C20" s="32">
        <f>'[10]Res. MINMINAS'!B19</f>
        <v>983.27</v>
      </c>
      <c r="D20" s="31">
        <f>'[10]Res. MINMINAS'!C19</f>
        <v>192.85</v>
      </c>
    </row>
    <row r="21" spans="1:6" ht="30" customHeight="1" thickBot="1">
      <c r="A21" s="35" t="s">
        <v>33</v>
      </c>
      <c r="B21" s="36" t="s">
        <v>30</v>
      </c>
      <c r="C21" s="37">
        <f>C19+C20</f>
        <v>4406.66</v>
      </c>
      <c r="D21" s="38">
        <f>D19+D20</f>
        <v>3108.7299999999996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C3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B19" sqref="B19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'[7]Res. MINMINAS'!A6</f>
        <v>VIGENCIA:  0:00 horas 1 de MAYO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'[7]Res. MINMINAS'!B9</f>
        <v>2560.9899999999998</v>
      </c>
      <c r="D8" s="18">
        <f>'[7]Res. MINMINAS'!C9</f>
        <v>2124.89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2742.72</v>
      </c>
      <c r="D13" s="26">
        <v>2306.62</v>
      </c>
    </row>
    <row r="14" spans="1:4" ht="30" customHeight="1">
      <c r="A14" s="19" t="s">
        <v>19</v>
      </c>
      <c r="B14" s="20" t="s">
        <v>18</v>
      </c>
      <c r="C14" s="27">
        <f>+'[7]Res. MINMINAS'!B14</f>
        <v>199.96</v>
      </c>
      <c r="D14" s="28">
        <f>+[7]N.SANTANDER!D14</f>
        <v>179.96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2942.68</v>
      </c>
      <c r="D15" s="26">
        <f>+D14+D13</f>
        <v>2486.58</v>
      </c>
    </row>
    <row r="16" spans="1:4" ht="30" customHeight="1">
      <c r="A16" s="19" t="s">
        <v>23</v>
      </c>
      <c r="B16" s="20" t="s">
        <v>22</v>
      </c>
      <c r="C16" s="29">
        <f>+[7]N.SANTANDER!C16</f>
        <v>294.06</v>
      </c>
      <c r="D16" s="30">
        <f>'[7]Res. MINMINAS'!C16</f>
        <v>264.64999999999998</v>
      </c>
    </row>
    <row r="17" spans="1:6" ht="30" customHeight="1">
      <c r="A17" s="19" t="s">
        <v>25</v>
      </c>
      <c r="B17" s="20" t="s">
        <v>24</v>
      </c>
      <c r="C17" s="27">
        <f>+'[7]Res. MINMINAS'!B17</f>
        <v>16.239999999999998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+C15+C16+C17+C18</f>
        <v>3438.9799999999996</v>
      </c>
      <c r="D19" s="34">
        <f>SUM(D15:D18)</f>
        <v>2937.23</v>
      </c>
    </row>
    <row r="20" spans="1:6" ht="30" customHeight="1">
      <c r="A20" s="19" t="s">
        <v>31</v>
      </c>
      <c r="B20" s="20" t="s">
        <v>28</v>
      </c>
      <c r="C20" s="32">
        <f>'[7]Res. MINMINAS'!B19</f>
        <v>995.46500000000003</v>
      </c>
      <c r="D20" s="31">
        <f>'[7]Res. MINMINAS'!C19</f>
        <v>195.63719999999998</v>
      </c>
    </row>
    <row r="21" spans="1:6" ht="30" customHeight="1" thickBot="1">
      <c r="A21" s="35" t="s">
        <v>33</v>
      </c>
      <c r="B21" s="36" t="s">
        <v>30</v>
      </c>
      <c r="C21" s="37">
        <f>C19+C20</f>
        <v>4434.4449999999997</v>
      </c>
      <c r="D21" s="38">
        <f>D19+D20</f>
        <v>3132.8672000000001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C3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B16" sqref="B16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'[8]Res. MINMINAS'!A6</f>
        <v>VIGENCIA:  0:00 horas 1 de JUNIO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'[8]Res. MINMINAS'!B9</f>
        <v>2561.59</v>
      </c>
      <c r="D8" s="18">
        <f>'[8]Res. MINMINAS'!C9</f>
        <v>2134.21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2743.32</v>
      </c>
      <c r="D13" s="26">
        <v>2315.94</v>
      </c>
    </row>
    <row r="14" spans="1:4" ht="30" customHeight="1">
      <c r="A14" s="19" t="s">
        <v>19</v>
      </c>
      <c r="B14" s="20" t="s">
        <v>18</v>
      </c>
      <c r="C14" s="27">
        <f>+'[8]Res. MINMINAS'!B14</f>
        <v>199</v>
      </c>
      <c r="D14" s="28">
        <f>+'[8]Res. MINMINAS'!C14</f>
        <v>179.1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2942.32</v>
      </c>
      <c r="D15" s="26">
        <f>+D14+D13</f>
        <v>2495.04</v>
      </c>
    </row>
    <row r="16" spans="1:4" ht="30" customHeight="1">
      <c r="A16" s="19" t="s">
        <v>23</v>
      </c>
      <c r="B16" s="20" t="s">
        <v>22</v>
      </c>
      <c r="C16" s="29">
        <f>+'[8]Res. MINMINAS'!B16</f>
        <v>292.64</v>
      </c>
      <c r="D16" s="30">
        <f>'[8]Res. MINMINAS'!C16</f>
        <v>263.38</v>
      </c>
    </row>
    <row r="17" spans="1:6" ht="30" customHeight="1">
      <c r="A17" s="19" t="s">
        <v>25</v>
      </c>
      <c r="B17" s="20" t="s">
        <v>24</v>
      </c>
      <c r="C17" s="27">
        <f>+'[8]Res. MINMINAS'!B17</f>
        <v>16.23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+C15+C16+C17+C18</f>
        <v>3437.19</v>
      </c>
      <c r="D19" s="34">
        <f>SUM(D15:D18)</f>
        <v>2944.42</v>
      </c>
    </row>
    <row r="20" spans="1:6" ht="30" customHeight="1">
      <c r="A20" s="19" t="s">
        <v>31</v>
      </c>
      <c r="B20" s="20" t="s">
        <v>28</v>
      </c>
      <c r="C20" s="32">
        <f>'[8]Res. MINMINAS'!B19</f>
        <v>1007.245</v>
      </c>
      <c r="D20" s="31">
        <f>'[8]Res. MINMINAS'!C19</f>
        <v>198.21719999999999</v>
      </c>
    </row>
    <row r="21" spans="1:6" ht="30" customHeight="1" thickBot="1">
      <c r="A21" s="35" t="s">
        <v>33</v>
      </c>
      <c r="B21" s="36" t="s">
        <v>30</v>
      </c>
      <c r="C21" s="37">
        <f>C19+C20</f>
        <v>4444.4350000000004</v>
      </c>
      <c r="D21" s="38">
        <f>D19+D20</f>
        <v>3142.6372000000001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C16" sqref="C16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'[9]Res. MINMINAS'!A6</f>
        <v>VIGENCIA:  0:00 horas 1 de JULIO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'[9]Res. MINMINAS'!B9</f>
        <v>2580.4699999999998</v>
      </c>
      <c r="D8" s="18">
        <f>'[9]Res. MINMINAS'!C9</f>
        <v>2139.06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2762.2</v>
      </c>
      <c r="D13" s="26">
        <v>2320.79</v>
      </c>
    </row>
    <row r="14" spans="1:4" ht="30" customHeight="1">
      <c r="A14" s="19" t="s">
        <v>19</v>
      </c>
      <c r="B14" s="20" t="s">
        <v>18</v>
      </c>
      <c r="C14" s="27">
        <f>+'[9]Res. MINMINAS'!B14</f>
        <v>198.29</v>
      </c>
      <c r="D14" s="28">
        <f>+'[9]Res. MINMINAS'!C14</f>
        <v>186.62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2960.49</v>
      </c>
      <c r="D15" s="26">
        <f>+D14+D13</f>
        <v>2507.41</v>
      </c>
    </row>
    <row r="16" spans="1:4" ht="30" customHeight="1">
      <c r="A16" s="19" t="s">
        <v>23</v>
      </c>
      <c r="B16" s="20" t="s">
        <v>22</v>
      </c>
      <c r="C16" s="29">
        <f>+'[9]Res. MINMINAS'!B16</f>
        <v>291.60000000000002</v>
      </c>
      <c r="D16" s="30">
        <f>'[9]Res. MINMINAS'!C16</f>
        <v>279.93</v>
      </c>
    </row>
    <row r="17" spans="1:6" ht="30" customHeight="1">
      <c r="A17" s="19" t="s">
        <v>25</v>
      </c>
      <c r="B17" s="20" t="s">
        <v>24</v>
      </c>
      <c r="C17" s="27">
        <f>+'[9]Res. MINMINAS'!B17</f>
        <v>16.32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+C15+C16+C17+C18</f>
        <v>3454.41</v>
      </c>
      <c r="D19" s="34">
        <f>SUM(D15:D18)</f>
        <v>2973.3399999999997</v>
      </c>
    </row>
    <row r="20" spans="1:6" ht="30" customHeight="1">
      <c r="A20" s="19" t="s">
        <v>31</v>
      </c>
      <c r="B20" s="20" t="s">
        <v>28</v>
      </c>
      <c r="C20" s="32">
        <f>'[9]Res. MINMINAS'!B19</f>
        <v>1017.255</v>
      </c>
      <c r="D20" s="31">
        <f>'[9]Res. MINMINAS'!C19</f>
        <v>200.45459999999997</v>
      </c>
    </row>
    <row r="21" spans="1:6" ht="30" customHeight="1" thickBot="1">
      <c r="A21" s="35" t="s">
        <v>33</v>
      </c>
      <c r="B21" s="36" t="s">
        <v>30</v>
      </c>
      <c r="C21" s="37">
        <f>C19+C20</f>
        <v>4471.665</v>
      </c>
      <c r="D21" s="38">
        <f>D19+D20</f>
        <v>3173.7945999999997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F25" sqref="F25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'[11]Res. MINMINAS'!A6</f>
        <v>VIGENCIA:  0:00 horas 1 de AGOSTO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>
        <f>'[11]Res. MINMINAS'!B9</f>
        <v>2601.35</v>
      </c>
      <c r="D8" s="18">
        <f>'[11]Res. MINMINAS'!C9</f>
        <v>2163.67</v>
      </c>
    </row>
    <row r="9" spans="1:4" ht="30" customHeight="1">
      <c r="A9" s="19" t="s">
        <v>9</v>
      </c>
      <c r="B9" s="20" t="s">
        <v>10</v>
      </c>
      <c r="C9" s="21">
        <v>104.13</v>
      </c>
      <c r="D9" s="22">
        <v>104.13</v>
      </c>
    </row>
    <row r="10" spans="1:4" ht="30" customHeight="1">
      <c r="A10" s="19" t="s">
        <v>11</v>
      </c>
      <c r="B10" s="20" t="s">
        <v>12</v>
      </c>
      <c r="C10" s="21">
        <v>58.03</v>
      </c>
      <c r="D10" s="22">
        <v>58.03</v>
      </c>
    </row>
    <row r="11" spans="1:4" ht="30" customHeight="1">
      <c r="A11" s="19" t="s">
        <v>13</v>
      </c>
      <c r="B11" s="20" t="s">
        <v>14</v>
      </c>
      <c r="C11" s="21">
        <v>16.079999999999998</v>
      </c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>
        <v>3.5</v>
      </c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>
        <v>2783.08</v>
      </c>
      <c r="D13" s="26">
        <v>2345.4</v>
      </c>
    </row>
    <row r="14" spans="1:4" ht="30" customHeight="1">
      <c r="A14" s="19" t="s">
        <v>19</v>
      </c>
      <c r="B14" s="20" t="s">
        <v>18</v>
      </c>
      <c r="C14" s="27">
        <f>+'[11]Res. MINMINAS'!B14</f>
        <v>197.65</v>
      </c>
      <c r="D14" s="28">
        <f>+'[11]Res. MINMINAS'!C14</f>
        <v>186.02</v>
      </c>
    </row>
    <row r="15" spans="1:4" s="40" customFormat="1" ht="30" customHeight="1">
      <c r="A15" s="23" t="s">
        <v>21</v>
      </c>
      <c r="B15" s="24" t="s">
        <v>20</v>
      </c>
      <c r="C15" s="25">
        <f>SUM(C13:C14)</f>
        <v>2980.73</v>
      </c>
      <c r="D15" s="26">
        <f>+D14+D13</f>
        <v>2531.42</v>
      </c>
    </row>
    <row r="16" spans="1:4" ht="30" customHeight="1">
      <c r="A16" s="19" t="s">
        <v>23</v>
      </c>
      <c r="B16" s="20" t="s">
        <v>22</v>
      </c>
      <c r="C16" s="29">
        <f>+'[11]Res. MINMINAS'!B16</f>
        <v>290.66000000000003</v>
      </c>
      <c r="D16" s="30">
        <f>'[11]Res. MINMINAS'!C16</f>
        <v>279.02999999999997</v>
      </c>
    </row>
    <row r="17" spans="1:6" ht="30" customHeight="1">
      <c r="A17" s="19" t="s">
        <v>25</v>
      </c>
      <c r="B17" s="20" t="s">
        <v>24</v>
      </c>
      <c r="C17" s="27">
        <f>+'[11]Res. MINMINAS'!B17</f>
        <v>16.41</v>
      </c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>
        <v>186</v>
      </c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>
        <f>+C15+C16+C17+C18</f>
        <v>3473.7999999999997</v>
      </c>
      <c r="D19" s="34">
        <f>SUM(D15:D18)</f>
        <v>2996.45</v>
      </c>
    </row>
    <row r="20" spans="1:6" ht="30" customHeight="1">
      <c r="A20" s="19" t="s">
        <v>31</v>
      </c>
      <c r="B20" s="20" t="s">
        <v>28</v>
      </c>
      <c r="C20" s="32">
        <f>'[11]Res. MINMINAS'!B19</f>
        <v>1027.42</v>
      </c>
      <c r="D20" s="31">
        <f>'[11]Res. MINMINAS'!C19</f>
        <v>203.00819999999999</v>
      </c>
    </row>
    <row r="21" spans="1:6" ht="30" customHeight="1" thickBot="1">
      <c r="A21" s="35" t="s">
        <v>33</v>
      </c>
      <c r="B21" s="36" t="s">
        <v>30</v>
      </c>
      <c r="C21" s="37">
        <f>C19+C20</f>
        <v>4501.2199999999993</v>
      </c>
      <c r="D21" s="38">
        <f>D19+D20</f>
        <v>3199.4582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C3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50" zoomScaleNormal="50" zoomScaleSheetLayoutView="40" workbookViewId="0">
      <selection activeCell="C32" sqref="C32"/>
    </sheetView>
  </sheetViews>
  <sheetFormatPr baseColWidth="10" defaultRowHeight="20.25"/>
  <cols>
    <col min="1" max="1" width="6" style="5" customWidth="1"/>
    <col min="2" max="2" width="85.5703125" style="5" customWidth="1"/>
    <col min="3" max="3" width="31.5703125" style="5" customWidth="1"/>
    <col min="4" max="4" width="29.42578125" style="5" customWidth="1"/>
    <col min="5" max="5" width="18.140625" style="5" bestFit="1" customWidth="1"/>
    <col min="6" max="6" width="25.5703125" style="5" bestFit="1" customWidth="1"/>
    <col min="7" max="16384" width="11.42578125" style="5"/>
  </cols>
  <sheetData>
    <row r="1" spans="1:4" ht="21.95" customHeight="1">
      <c r="A1" s="2" t="s">
        <v>0</v>
      </c>
      <c r="B1" s="3"/>
      <c r="C1" s="4"/>
      <c r="D1" s="4"/>
    </row>
    <row r="2" spans="1:4" ht="21.95" customHeight="1">
      <c r="A2" s="6" t="s">
        <v>3</v>
      </c>
      <c r="B2" s="3"/>
      <c r="C2" s="7"/>
      <c r="D2" s="4"/>
    </row>
    <row r="3" spans="1:4" ht="21.95" customHeight="1">
      <c r="A3" s="8" t="s">
        <v>6</v>
      </c>
      <c r="B3" s="3"/>
      <c r="C3" s="4"/>
      <c r="D3" s="4"/>
    </row>
    <row r="4" spans="1:4" ht="21.95" customHeight="1">
      <c r="A4" s="9"/>
      <c r="C4" s="4"/>
      <c r="D4" s="4"/>
    </row>
    <row r="5" spans="1:4" ht="21.95" customHeight="1" thickBot="1">
      <c r="A5" s="10" t="str">
        <f>'[12]Res. MINMINAS'!A6</f>
        <v>VIGENCIA:  0:00 horas 1 de SEPTIEMBRE de  2005.</v>
      </c>
      <c r="C5" s="4"/>
      <c r="D5" s="4"/>
    </row>
    <row r="6" spans="1:4">
      <c r="A6" s="11"/>
      <c r="B6" s="1" t="s">
        <v>1</v>
      </c>
      <c r="C6" s="12" t="s">
        <v>2</v>
      </c>
      <c r="D6" s="46" t="s">
        <v>4</v>
      </c>
    </row>
    <row r="7" spans="1:4" ht="21" thickBot="1">
      <c r="A7" s="13"/>
      <c r="B7" s="48"/>
      <c r="C7" s="14" t="s">
        <v>5</v>
      </c>
      <c r="D7" s="49"/>
    </row>
    <row r="8" spans="1:4" ht="30" customHeight="1">
      <c r="A8" s="15" t="s">
        <v>7</v>
      </c>
      <c r="B8" s="16" t="s">
        <v>8</v>
      </c>
      <c r="C8" s="17"/>
      <c r="D8" s="18">
        <f>'[12]Res. MINMINAS'!C9</f>
        <v>2207.17</v>
      </c>
    </row>
    <row r="9" spans="1:4" ht="30" customHeight="1">
      <c r="A9" s="19" t="s">
        <v>9</v>
      </c>
      <c r="B9" s="20" t="s">
        <v>10</v>
      </c>
      <c r="C9" s="21"/>
      <c r="D9" s="22">
        <v>104.13</v>
      </c>
    </row>
    <row r="10" spans="1:4" ht="30" customHeight="1">
      <c r="A10" s="19" t="s">
        <v>11</v>
      </c>
      <c r="B10" s="20" t="s">
        <v>12</v>
      </c>
      <c r="C10" s="21"/>
      <c r="D10" s="22">
        <v>58.03</v>
      </c>
    </row>
    <row r="11" spans="1:4" ht="30" customHeight="1">
      <c r="A11" s="19" t="s">
        <v>13</v>
      </c>
      <c r="B11" s="20" t="s">
        <v>14</v>
      </c>
      <c r="C11" s="21"/>
      <c r="D11" s="22">
        <v>16.079999999999998</v>
      </c>
    </row>
    <row r="12" spans="1:4" ht="30" customHeight="1">
      <c r="A12" s="19" t="s">
        <v>15</v>
      </c>
      <c r="B12" s="20" t="s">
        <v>32</v>
      </c>
      <c r="C12" s="21"/>
      <c r="D12" s="22">
        <v>3.5</v>
      </c>
    </row>
    <row r="13" spans="1:4" s="40" customFormat="1" ht="30" customHeight="1">
      <c r="A13" s="23" t="s">
        <v>17</v>
      </c>
      <c r="B13" s="24" t="s">
        <v>16</v>
      </c>
      <c r="C13" s="25"/>
      <c r="D13" s="26">
        <f>SUM(D8:D12)</f>
        <v>2388.9100000000003</v>
      </c>
    </row>
    <row r="14" spans="1:4" ht="30" customHeight="1">
      <c r="A14" s="19" t="s">
        <v>19</v>
      </c>
      <c r="B14" s="20" t="s">
        <v>18</v>
      </c>
      <c r="C14" s="27"/>
      <c r="D14" s="28">
        <f>+'[12]Res. MINMINAS'!C14</f>
        <v>184.56</v>
      </c>
    </row>
    <row r="15" spans="1:4" s="40" customFormat="1" ht="30" customHeight="1">
      <c r="A15" s="23" t="s">
        <v>21</v>
      </c>
      <c r="B15" s="24" t="s">
        <v>20</v>
      </c>
      <c r="C15" s="25"/>
      <c r="D15" s="26">
        <f>+D14+D13</f>
        <v>2573.4700000000003</v>
      </c>
    </row>
    <row r="16" spans="1:4" ht="30" customHeight="1">
      <c r="A16" s="19" t="s">
        <v>23</v>
      </c>
      <c r="B16" s="20" t="s">
        <v>22</v>
      </c>
      <c r="C16" s="29"/>
      <c r="D16" s="30">
        <f>'[12]Res. MINMINAS'!C16</f>
        <v>276.83999999999997</v>
      </c>
    </row>
    <row r="17" spans="1:6" ht="30" customHeight="1">
      <c r="A17" s="19" t="s">
        <v>25</v>
      </c>
      <c r="B17" s="20" t="s">
        <v>24</v>
      </c>
      <c r="C17" s="27"/>
      <c r="D17" s="31" t="s">
        <v>39</v>
      </c>
      <c r="E17" s="41"/>
    </row>
    <row r="18" spans="1:6" ht="30" customHeight="1">
      <c r="A18" s="19" t="s">
        <v>27</v>
      </c>
      <c r="B18" s="20" t="s">
        <v>26</v>
      </c>
      <c r="C18" s="32"/>
      <c r="D18" s="31">
        <v>186</v>
      </c>
    </row>
    <row r="19" spans="1:6" s="40" customFormat="1" ht="30" customHeight="1">
      <c r="A19" s="23" t="s">
        <v>29</v>
      </c>
      <c r="B19" s="24" t="s">
        <v>34</v>
      </c>
      <c r="C19" s="33"/>
      <c r="D19" s="34">
        <f>SUM(D15:D18)</f>
        <v>3036.3100000000004</v>
      </c>
    </row>
    <row r="20" spans="1:6" ht="30" customHeight="1">
      <c r="A20" s="19" t="s">
        <v>31</v>
      </c>
      <c r="B20" s="20" t="s">
        <v>28</v>
      </c>
      <c r="C20" s="32"/>
      <c r="D20" s="31">
        <f>'[12]Res. MINMINAS'!C19</f>
        <v>205.67759999999998</v>
      </c>
    </row>
    <row r="21" spans="1:6" ht="30" customHeight="1" thickBot="1">
      <c r="A21" s="35" t="s">
        <v>33</v>
      </c>
      <c r="B21" s="36" t="s">
        <v>30</v>
      </c>
      <c r="C21" s="37"/>
      <c r="D21" s="38">
        <f>D19+D20</f>
        <v>3241.9876000000004</v>
      </c>
    </row>
    <row r="22" spans="1:6" ht="21.95" customHeight="1">
      <c r="A22" s="39" t="s">
        <v>38</v>
      </c>
    </row>
    <row r="23" spans="1:6" ht="21.95" customHeight="1">
      <c r="B23" s="42"/>
      <c r="F23" s="43"/>
    </row>
  </sheetData>
  <sheetProtection password="CDF6" sheet="1" objects="1" scenarios="1"/>
  <mergeCells count="2">
    <mergeCell ref="B6:B7"/>
    <mergeCell ref="D6:D7"/>
  </mergeCells>
  <phoneticPr fontId="1" type="noConversion"/>
  <printOptions horizontalCentered="1" verticalCentered="1"/>
  <pageMargins left="0.75" right="0.75" top="1" bottom="1" header="0" footer="0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ECOPETROL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Fernádez</dc:creator>
  <cp:lastModifiedBy>everis</cp:lastModifiedBy>
  <cp:lastPrinted>2005-02-01T15:12:24Z</cp:lastPrinted>
  <dcterms:created xsi:type="dcterms:W3CDTF">2003-06-01T19:52:19Z</dcterms:created>
  <dcterms:modified xsi:type="dcterms:W3CDTF">2020-03-06T16:40:06Z</dcterms:modified>
</cp:coreProperties>
</file>