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5520" firstSheet="4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1">#REF!</definedName>
    <definedName name="\A" localSheetId="10">#REF!</definedName>
    <definedName name="\A" localSheetId="9">#REF!</definedName>
    <definedName name="\A">#REF!</definedName>
    <definedName name="\L" localSheetId="11">#REF!</definedName>
    <definedName name="\L" localSheetId="10">#REF!</definedName>
    <definedName name="\L" localSheetId="9">#REF!</definedName>
    <definedName name="\L">#REF!</definedName>
    <definedName name="\P" localSheetId="11">#REF!</definedName>
    <definedName name="\P" localSheetId="10">#REF!</definedName>
    <definedName name="\P" localSheetId="9">#REF!</definedName>
    <definedName name="\P">#REF!</definedName>
    <definedName name="A_IMPRESIÓN_IM" localSheetId="11">#REF!</definedName>
    <definedName name="A_IMPRESIÓN_IM" localSheetId="10">#REF!</definedName>
    <definedName name="A_IMPRESIÓN_IM" localSheetId="9">#REF!</definedName>
    <definedName name="A_IMPRESIÓN_IM">#REF!</definedName>
    <definedName name="ADI" localSheetId="11">#REF!</definedName>
    <definedName name="ADI" localSheetId="10">#REF!</definedName>
    <definedName name="ADI" localSheetId="9">#REF!</definedName>
    <definedName name="ADI">#REF!</definedName>
    <definedName name="_xlnm.Print_Area" localSheetId="3">'ABRIL'!$C$1:$E$103</definedName>
    <definedName name="_xlnm.Print_Area" localSheetId="7">'AGOSTO'!$C$1:$E$103</definedName>
    <definedName name="_xlnm.Print_Area" localSheetId="11">'DICIEMBRE'!$C$1:$E$103</definedName>
    <definedName name="_xlnm.Print_Area" localSheetId="6">'JULIO'!$C$1:$E$103</definedName>
    <definedName name="_xlnm.Print_Area" localSheetId="5">'JUNIO'!$C$1:$E$103</definedName>
    <definedName name="_xlnm.Print_Area" localSheetId="2">'MARZO'!$C$1:$E$103</definedName>
    <definedName name="_xlnm.Print_Area" localSheetId="4">'MAYO'!$C$1:$E$103</definedName>
    <definedName name="_xlnm.Print_Area" localSheetId="10">'NOVIEMBRE'!$C$1:$E$103</definedName>
    <definedName name="_xlnm.Print_Area" localSheetId="9">'OCTUBRE'!$C$1:$E$103</definedName>
    <definedName name="_xlnm.Print_Area" localSheetId="8">'SEPTIEMBRE'!$C$1:$E$103</definedName>
    <definedName name="DAT" localSheetId="11">#REF!</definedName>
    <definedName name="DAT" localSheetId="10">#REF!</definedName>
    <definedName name="DAT" localSheetId="9">#REF!</definedName>
    <definedName name="DAT">#REF!</definedName>
    <definedName name="ERR" localSheetId="11">'[13]TARIF2002'!#REF!</definedName>
    <definedName name="ERR" localSheetId="10">'[13]TARIF2002'!#REF!</definedName>
    <definedName name="ERR" localSheetId="9">'[13]TARIF2002'!#REF!</definedName>
    <definedName name="ERR">'[1]TARIF2002'!#REF!</definedName>
    <definedName name="ERROR" localSheetId="11">#REF!</definedName>
    <definedName name="ERROR" localSheetId="10">#REF!</definedName>
    <definedName name="ERROR" localSheetId="9">#REF!</definedName>
    <definedName name="ERROR">#REF!</definedName>
    <definedName name="ERROR1" localSheetId="11">#REF!</definedName>
    <definedName name="ERROR1" localSheetId="10">#REF!</definedName>
    <definedName name="ERROR1" localSheetId="9">#REF!</definedName>
    <definedName name="ERROR1">#REF!</definedName>
    <definedName name="ERROR2" localSheetId="11">#REF!</definedName>
    <definedName name="ERROR2" localSheetId="10">#REF!</definedName>
    <definedName name="ERROR2" localSheetId="9">#REF!</definedName>
    <definedName name="ERROR2">#REF!</definedName>
    <definedName name="ERROR3" localSheetId="11">'[13]TARIF2002'!#REF!</definedName>
    <definedName name="ERROR3" localSheetId="10">'[13]TARIF2002'!#REF!</definedName>
    <definedName name="ERROR3" localSheetId="9">'[13]TARIF2002'!#REF!</definedName>
    <definedName name="ERROR3">'[1]TARIF2002'!#REF!</definedName>
    <definedName name="ERROR5" localSheetId="11">'[13]TARIF2002'!#REF!</definedName>
    <definedName name="ERROR5" localSheetId="10">'[13]TARIF2002'!#REF!</definedName>
    <definedName name="ERROR5" localSheetId="9">'[13]TARIF2002'!#REF!</definedName>
    <definedName name="ERROR5">'[1]TARIF2002'!#REF!</definedName>
    <definedName name="j" localSheetId="11">#REF!</definedName>
    <definedName name="j" localSheetId="10">#REF!</definedName>
    <definedName name="j" localSheetId="9">#REF!</definedName>
    <definedName name="j">#REF!</definedName>
    <definedName name="MATRIZRICS" localSheetId="11">'[17]RICS NUEVA HOJA DIARIA'!$A$1:$AB$42</definedName>
    <definedName name="MATRIZRICS" localSheetId="10">'[17]RICS NUEVA HOJA DIARIA'!$A$1:$AB$42</definedName>
    <definedName name="MATRIZRICS" localSheetId="9">'[17]RICS NUEVA HOJA DIARIA'!$A$1:$AB$42</definedName>
    <definedName name="MATRIZRICS">'[5]RICS NUEVA HOJA DIARIA'!$A$1:$AB$42</definedName>
    <definedName name="MES" localSheetId="11">#REF!</definedName>
    <definedName name="MES" localSheetId="10">#REF!</definedName>
    <definedName name="MES" localSheetId="9">#REF!</definedName>
    <definedName name="MES">#REF!</definedName>
    <definedName name="Q" localSheetId="11">'[15]TARIF2002'!#REF!</definedName>
    <definedName name="Q" localSheetId="10">'[15]TARIF2002'!#REF!</definedName>
    <definedName name="Q" localSheetId="9">'[15]TARIF2002'!#REF!</definedName>
    <definedName name="Q">'[3]TARIF2002'!#REF!</definedName>
    <definedName name="QE" localSheetId="11">'[13]TARIF2002'!#REF!</definedName>
    <definedName name="QE" localSheetId="10">'[13]TARIF2002'!#REF!</definedName>
    <definedName name="QE" localSheetId="9">'[13]TARIF2002'!#REF!</definedName>
    <definedName name="QE">'[1]TARIF2002'!#REF!</definedName>
    <definedName name="QE_TE" localSheetId="11">'[13]TARIF2002'!#REF!</definedName>
    <definedName name="QE_TE" localSheetId="10">'[13]TARIF2002'!#REF!</definedName>
    <definedName name="QE_TE" localSheetId="9">'[13]TARIF2002'!#REF!</definedName>
    <definedName name="QE_TE">'[1]TARIF2002'!#REF!</definedName>
    <definedName name="QI" localSheetId="11">'[13]TARIF2002'!#REF!</definedName>
    <definedName name="QI" localSheetId="10">'[13]TARIF2002'!#REF!</definedName>
    <definedName name="QI" localSheetId="9">'[13]TARIF2002'!#REF!</definedName>
    <definedName name="QI">'[1]TARIF2002'!#REF!</definedName>
    <definedName name="QI_TI" localSheetId="11">'[13]TARIF2002'!#REF!</definedName>
    <definedName name="QI_TI" localSheetId="10">'[13]TARIF2002'!#REF!</definedName>
    <definedName name="QI_TI" localSheetId="9">'[13]TARIF2002'!#REF!</definedName>
    <definedName name="QI_TI">'[1]TARIF2002'!#REF!</definedName>
    <definedName name="QN" localSheetId="11">'[13]TARIF2002'!#REF!</definedName>
    <definedName name="QN" localSheetId="10">'[13]TARIF2002'!#REF!</definedName>
    <definedName name="QN" localSheetId="9">'[13]TARIF2002'!#REF!</definedName>
    <definedName name="QN">'[1]TARIF2002'!#REF!</definedName>
    <definedName name="QN_QI" localSheetId="11">'[13]TARIF2002'!#REF!</definedName>
    <definedName name="QN_QI" localSheetId="10">'[13]TARIF2002'!#REF!</definedName>
    <definedName name="QN_QI" localSheetId="9">'[13]TARIF2002'!#REF!</definedName>
    <definedName name="QN_QI">'[1]TARIF2002'!#REF!</definedName>
    <definedName name="QNS" localSheetId="11">'[15]TARIF2002'!#REF!</definedName>
    <definedName name="QNS" localSheetId="10">'[15]TARIF2002'!#REF!</definedName>
    <definedName name="QNS" localSheetId="9">'[15]TARIF2002'!#REF!</definedName>
    <definedName name="QNS">'[3]TARIF2002'!#REF!</definedName>
    <definedName name="REG" localSheetId="11">#REF!</definedName>
    <definedName name="REG" localSheetId="10">#REF!</definedName>
    <definedName name="REG" localSheetId="9">#REF!</definedName>
    <definedName name="REG">#REF!</definedName>
    <definedName name="REGULAR" localSheetId="11">#REF!</definedName>
    <definedName name="REGULAR" localSheetId="10">#REF!</definedName>
    <definedName name="REGULAR" localSheetId="9">#REF!</definedName>
    <definedName name="REGULAR">#REF!</definedName>
    <definedName name="SOL" localSheetId="11">#REF!</definedName>
    <definedName name="SOL" localSheetId="10">#REF!</definedName>
    <definedName name="SOL" localSheetId="9">#REF!</definedName>
    <definedName name="SOL">#REF!</definedName>
    <definedName name="TE" localSheetId="11">'[13]TARIF2002'!#REF!</definedName>
    <definedName name="TE" localSheetId="10">'[13]TARIF2002'!#REF!</definedName>
    <definedName name="TE" localSheetId="9">'[13]TARIF2002'!#REF!</definedName>
    <definedName name="TE">'[1]TARIF2002'!#REF!</definedName>
    <definedName name="TI" localSheetId="11">'[13]TARIF2002'!#REF!</definedName>
    <definedName name="TI" localSheetId="10">'[13]TARIF2002'!#REF!</definedName>
    <definedName name="TI" localSheetId="9">'[13]TARIF2002'!#REF!</definedName>
    <definedName name="TI">'[1]TARIF2002'!#REF!</definedName>
    <definedName name="TITU" localSheetId="11">#REF!</definedName>
    <definedName name="TITU" localSheetId="10">#REF!</definedName>
    <definedName name="TITU" localSheetId="9">#REF!</definedName>
    <definedName name="TITU">#REF!</definedName>
    <definedName name="TOT" localSheetId="11">#REF!</definedName>
    <definedName name="TOT" localSheetId="10">#REF!</definedName>
    <definedName name="TOT" localSheetId="9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<sst xmlns="http://schemas.openxmlformats.org/spreadsheetml/2006/main" count="1226" uniqueCount="37">
  <si>
    <t>COMBUSTIBLE USADO PARA ACTIVIDADES MARITIMAS Y PESQUERAS EN CARTAGENA</t>
  </si>
  <si>
    <t>INCLUYE LA ARMADA NACIONAL VENTA LOCAL</t>
  </si>
  <si>
    <t>$/Galón</t>
  </si>
  <si>
    <t>VIGENCIA:  0:00 horas 1 de ENERO de  2005.</t>
  </si>
  <si>
    <t>CONCEPTO</t>
  </si>
  <si>
    <t>ESTRUCTURA NAVES SIN CUPO</t>
  </si>
  <si>
    <t>ESTRUCTURA NAVES CON CUPO</t>
  </si>
  <si>
    <t>Ingreso al Productor</t>
  </si>
  <si>
    <t>IVA</t>
  </si>
  <si>
    <t>Impuesto Global</t>
  </si>
  <si>
    <t>Manejo y Despacho</t>
  </si>
  <si>
    <t>Tarifa de Transporte</t>
  </si>
  <si>
    <t>Precio Venta Distribuidor Final</t>
  </si>
  <si>
    <t>Resolución 18 1190 - 12 nov/02, basado en la Resolución 220 de 3 sept/02 UPME, y Decreto 1505 de 2002</t>
  </si>
  <si>
    <t>Tarifa de Transporte según Resolución 181701 de Diciembre 23 de 2003</t>
  </si>
  <si>
    <t>COMBUSTIBLE USADO PARA ACTIVIDADES MARITIMAS Y PESQUERAS EN BARRANQUILLA</t>
  </si>
  <si>
    <t xml:space="preserve">COMBUSTIBLE USADO PARA ACTIVIDADES MARITIMAS Y PESQUERAS </t>
  </si>
  <si>
    <t>EN SAN ANDRES Y PROVIDENCIA INCLUYE LA ARMADA NACIONAL VENTA LOCAL</t>
  </si>
  <si>
    <t xml:space="preserve">Margen </t>
  </si>
  <si>
    <t>Precio en Cartagena</t>
  </si>
  <si>
    <t>Manejo de Combustible</t>
  </si>
  <si>
    <t>Cabotaje CTG-SAI</t>
  </si>
  <si>
    <t>Operación Muelle</t>
  </si>
  <si>
    <t>Precio en Planta de Abasto SAI</t>
  </si>
  <si>
    <t>Operación muelle con incrementos IPC en enero</t>
  </si>
  <si>
    <t>COMBUSTIBLE USADO PARA ACTIVIDADES MARITIMAS Y PESQUERAS EN BUENAVENTURA</t>
  </si>
  <si>
    <t xml:space="preserve">INCLUYE LA ARMADA NACIONAL VENTA LOCAL </t>
  </si>
  <si>
    <t xml:space="preserve">PRODUCTO DESDE YUMBO (TRANSPORTE POR POLIDUCTO)      </t>
  </si>
  <si>
    <t>Margen</t>
  </si>
  <si>
    <t>Precio Venta Final</t>
  </si>
  <si>
    <t xml:space="preserve">Manejo y despacho, incrementado por IPC anualmente. </t>
  </si>
  <si>
    <t>INCLUYE LA ARMADA NACIONAL VENTA LOCAL MARITIMO ENTRE CTGENA Y BVTURA</t>
  </si>
  <si>
    <t>INCLUYE LA ARMADA NACIONAL VENTA LOCAL - PRODUCTO IMPORTADO</t>
  </si>
  <si>
    <t>Manejo y despacho, incrementado por IPC anualmente.</t>
  </si>
  <si>
    <t>COMBUSTIBLE USADO POR NAVIERAS FLUVIALES</t>
  </si>
  <si>
    <t>PRECIO</t>
  </si>
  <si>
    <t>VIGENCIA:  0:00 horas 1 de FEBRERO de  2005.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</si>
</sst>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General_)"/>
  </numFmts>
  <fonts count="52">
    <font>
      <sz val="10"/>
      <name val="Arial"/>
      <family val="0"/>
    </font>
    <font>
      <b/>
      <sz val="16"/>
      <name val="Arial"/>
      <family val="2"/>
    </font>
    <font>
      <sz val="10"/>
      <name val="Courier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 locked="0"/>
    </xf>
    <xf numFmtId="0" fontId="45" fillId="31" borderId="0" applyNumberFormat="0" applyBorder="0" applyAlignment="0" applyProtection="0"/>
    <xf numFmtId="37" fontId="17" fillId="0" borderId="0">
      <alignment/>
      <protection/>
    </xf>
    <xf numFmtId="18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80" fontId="18" fillId="0" borderId="0">
      <alignment horizontal="left"/>
      <protection/>
    </xf>
    <xf numFmtId="38" fontId="19" fillId="0" borderId="0">
      <alignment/>
      <protection/>
    </xf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13" fillId="0" borderId="9">
      <alignment/>
      <protection locked="0"/>
    </xf>
  </cellStyleXfs>
  <cellXfs count="52">
    <xf numFmtId="0" fontId="0" fillId="0" borderId="0" xfId="0" applyAlignment="1">
      <alignment/>
    </xf>
    <xf numFmtId="180" fontId="5" fillId="33" borderId="0" xfId="71" applyFont="1" applyFill="1" applyAlignment="1" applyProtection="1">
      <alignment horizontal="center"/>
      <protection hidden="1"/>
    </xf>
    <xf numFmtId="180" fontId="1" fillId="33" borderId="0" xfId="71" applyFont="1" applyFill="1" applyAlignment="1" applyProtection="1" quotePrefix="1">
      <alignment horizontal="centerContinuous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3" fillId="33" borderId="0" xfId="0" applyFont="1" applyFill="1" applyAlignment="1" applyProtection="1">
      <alignment horizontal="centerContinuous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 horizontal="centerContinuous"/>
      <protection hidden="1"/>
    </xf>
    <xf numFmtId="9" fontId="1" fillId="33" borderId="0" xfId="73" applyFont="1" applyFill="1" applyAlignment="1" applyProtection="1">
      <alignment horizontal="centerContinuous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17" fontId="1" fillId="34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3" fillId="33" borderId="11" xfId="0" applyFont="1" applyFill="1" applyBorder="1" applyAlignment="1" applyProtection="1" quotePrefix="1">
      <alignment horizontal="left"/>
      <protection hidden="1"/>
    </xf>
    <xf numFmtId="4" fontId="3" fillId="33" borderId="11" xfId="0" applyNumberFormat="1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1" fillId="35" borderId="10" xfId="0" applyFont="1" applyFill="1" applyBorder="1" applyAlignment="1" applyProtection="1" quotePrefix="1">
      <alignment horizontal="center" vertical="center" wrapText="1"/>
      <protection hidden="1"/>
    </xf>
    <xf numFmtId="4" fontId="1" fillId="35" borderId="1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 quotePrefix="1">
      <alignment horizontal="fill" wrapText="1"/>
      <protection hidden="1"/>
    </xf>
    <xf numFmtId="0" fontId="3" fillId="33" borderId="0" xfId="0" applyFont="1" applyFill="1" applyAlignment="1" applyProtection="1">
      <alignment horizontal="fill" wrapText="1"/>
      <protection hidden="1"/>
    </xf>
    <xf numFmtId="180" fontId="1" fillId="33" borderId="0" xfId="71" applyFont="1" applyFill="1" applyAlignment="1" applyProtection="1">
      <alignment horizontal="centerContinuous"/>
      <protection hidden="1"/>
    </xf>
    <xf numFmtId="0" fontId="1" fillId="35" borderId="10" xfId="0" applyFont="1" applyFill="1" applyBorder="1" applyAlignment="1" applyProtection="1" quotePrefix="1">
      <alignment horizontal="left"/>
      <protection hidden="1"/>
    </xf>
    <xf numFmtId="4" fontId="1" fillId="35" borderId="10" xfId="0" applyNumberFormat="1" applyFont="1" applyFill="1" applyBorder="1" applyAlignment="1" applyProtection="1">
      <alignment/>
      <protection hidden="1"/>
    </xf>
    <xf numFmtId="4" fontId="1" fillId="33" borderId="11" xfId="0" applyNumberFormat="1" applyFont="1" applyFill="1" applyBorder="1" applyAlignment="1" applyProtection="1">
      <alignment/>
      <protection hidden="1"/>
    </xf>
    <xf numFmtId="4" fontId="1" fillId="35" borderId="10" xfId="0" applyNumberFormat="1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 quotePrefix="1">
      <alignment horizontal="left"/>
      <protection hidden="1"/>
    </xf>
    <xf numFmtId="17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" fontId="1" fillId="33" borderId="0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33" borderId="0" xfId="0" applyNumberFormat="1" applyFont="1" applyFill="1" applyBorder="1" applyAlignment="1" applyProtection="1">
      <alignment/>
      <protection hidden="1"/>
    </xf>
    <xf numFmtId="4" fontId="1" fillId="33" borderId="0" xfId="0" applyNumberFormat="1" applyFont="1" applyFill="1" applyBorder="1" applyAlignment="1" applyProtection="1">
      <alignment horizontal="right" vertical="center"/>
      <protection hidden="1"/>
    </xf>
    <xf numFmtId="180" fontId="6" fillId="33" borderId="0" xfId="71" applyFont="1" applyFill="1" applyAlignment="1" applyProtection="1" quotePrefix="1">
      <alignment horizontal="centerContinuous"/>
      <protection hidden="1"/>
    </xf>
    <xf numFmtId="0" fontId="6" fillId="33" borderId="0" xfId="0" applyFont="1" applyFill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horizontal="centerContinuous"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9" fontId="6" fillId="33" borderId="0" xfId="73" applyFont="1" applyFill="1" applyAlignment="1" applyProtection="1">
      <alignment horizontal="centerContinuous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17" fontId="6" fillId="34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7" fillId="33" borderId="0" xfId="0" applyFont="1" applyFill="1" applyAlignment="1" applyProtection="1" quotePrefix="1">
      <alignment horizontal="fill" wrapText="1"/>
      <protection hidden="1"/>
    </xf>
    <xf numFmtId="0" fontId="7" fillId="33" borderId="0" xfId="0" applyFont="1" applyFill="1" applyAlignment="1" applyProtection="1">
      <alignment horizontal="fill" wrapText="1"/>
      <protection hidden="1"/>
    </xf>
    <xf numFmtId="180" fontId="6" fillId="33" borderId="0" xfId="71" applyFont="1" applyFill="1" applyAlignment="1" applyProtection="1">
      <alignment horizontal="centerContinuous"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 quotePrefix="1">
      <alignment horizontal="left"/>
      <protection hidden="1"/>
    </xf>
    <xf numFmtId="17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7" fontId="6" fillId="33" borderId="0" xfId="0" applyNumberFormat="1" applyFont="1" applyFill="1" applyBorder="1" applyAlignment="1" applyProtection="1" quotePrefix="1">
      <alignment horizontal="center" vertical="center" wrapText="1"/>
      <protection hidden="1"/>
    </xf>
    <xf numFmtId="4" fontId="7" fillId="33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/>
      <protection hidden="1"/>
    </xf>
    <xf numFmtId="180" fontId="9" fillId="33" borderId="0" xfId="71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_SUPER Jul 13 96" xfId="71"/>
    <cellStyle name="Notas" xfId="72"/>
    <cellStyle name="Percent" xfId="73"/>
    <cellStyle name="Priceheader" xfId="74"/>
    <cellStyle name="RM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JULIO%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AGOSTO%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SEPTIEMBRE%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OCTUBRE%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NOVIEMBRE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DICIEMBRE%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PRECIOS%20SAP\Combustibles\PME-VPRECIOSCOMBUSTIBLESLIQUIDOS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UBLICACION%20DE%20PRECIOS\PRECIOS%20VIGENTES\PME-VPRECIOSCOMBUSTIBLESLIQUIDOSWE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MAYO%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JUNIO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-ARAUCA"/>
      <sheetName val="DIESEL MARINO"/>
      <sheetName val="ESTR. APL"/>
      <sheetName val="GRANDES CONSUMIDORES"/>
    </sheetNames>
    <sheetDataSet>
      <sheetData sheetId="0">
        <row r="7">
          <cell r="D7">
            <v>2139.06</v>
          </cell>
        </row>
        <row r="11">
          <cell r="D11">
            <v>413.50050000000005</v>
          </cell>
        </row>
        <row r="14">
          <cell r="D14">
            <v>186.6232</v>
          </cell>
        </row>
      </sheetData>
      <sheetData sheetId="1">
        <row r="4">
          <cell r="A4" t="str">
            <v>VIGENCIA:  0:00 horas 1 de JULIO de 2005.</v>
          </cell>
        </row>
        <row r="12">
          <cell r="B12">
            <v>329.95313519999996</v>
          </cell>
        </row>
        <row r="13">
          <cell r="B13">
            <v>61.907399999999996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DIESEL MARINO"/>
      <sheetName val="ESTR. APL"/>
      <sheetName val="ESTR. ORITO"/>
      <sheetName val="GRANDES CONSUMIDORES"/>
    </sheetNames>
    <sheetDataSet>
      <sheetData sheetId="0">
        <row r="7">
          <cell r="D7">
            <v>2163.67</v>
          </cell>
        </row>
        <row r="11">
          <cell r="D11">
            <v>413.50050000000005</v>
          </cell>
        </row>
        <row r="14">
          <cell r="D14">
            <v>186.0216</v>
          </cell>
        </row>
      </sheetData>
      <sheetData sheetId="1">
        <row r="5">
          <cell r="A5" t="str">
            <v>VIGENCIA:  0:00 horas 1 de AGOSTO de 2005.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DIESEL MARINO"/>
      <sheetName val="ESTR. APL"/>
      <sheetName val="ESTR. ORITO"/>
      <sheetName val="GRANDES CONSUMIDORES"/>
    </sheetNames>
    <sheetDataSet>
      <sheetData sheetId="0">
        <row r="7">
          <cell r="D7">
            <v>2207.17</v>
          </cell>
        </row>
        <row r="11">
          <cell r="D11">
            <v>413.50050000000005</v>
          </cell>
        </row>
        <row r="14">
          <cell r="D14">
            <v>184.55759999999998</v>
          </cell>
        </row>
      </sheetData>
      <sheetData sheetId="1">
        <row r="5">
          <cell r="A5" t="str">
            <v>VIGENCIA:  0:00 horas 1 de SEPTIEMBRE de 2005.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ESTR. ORITO"/>
      <sheetName val="DIESEL MARINO"/>
      <sheetName val="ESTR. APL"/>
      <sheetName val="GRANDES CONSUMIDORES"/>
    </sheetNames>
    <sheetDataSet>
      <sheetData sheetId="0">
        <row r="7">
          <cell r="D7">
            <v>2224.28</v>
          </cell>
        </row>
        <row r="11">
          <cell r="D11">
            <v>413.50050000000005</v>
          </cell>
        </row>
        <row r="14">
          <cell r="D14">
            <v>183.7168</v>
          </cell>
        </row>
      </sheetData>
      <sheetData sheetId="1">
        <row r="5">
          <cell r="A5" t="str">
            <v>VIGENCIA:  0:00 horas 1 de OCTUBRE de 2005.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GASOLINA OXIGENADA"/>
      <sheetName val="ESTR. SAN-ANDRES"/>
      <sheetName val="ESTR.APIAY"/>
      <sheetName val="ESTR. ORITO"/>
      <sheetName val="JET A1"/>
      <sheetName val="JET LETICIA"/>
      <sheetName val="DIESEL MARINO"/>
      <sheetName val="ESTR. APL"/>
      <sheetName val="GRANDES CONSUMIDORES"/>
    </sheetNames>
    <sheetDataSet>
      <sheetData sheetId="0">
        <row r="7">
          <cell r="D7">
            <v>2309.35</v>
          </cell>
        </row>
        <row r="11">
          <cell r="D11">
            <v>413.50050000000005</v>
          </cell>
        </row>
        <row r="14">
          <cell r="D14">
            <v>183.4984</v>
          </cell>
        </row>
      </sheetData>
      <sheetData sheetId="2">
        <row r="5">
          <cell r="A5" t="str">
            <v>VIGENCIA:  0:00 horas 1 de NOVIEMBRE de 2005.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GASOLINA OXIGENADA"/>
      <sheetName val="ESTR. SAN-ANDRES"/>
      <sheetName val="ESTR.APIAY"/>
      <sheetName val="ESTR. ORITO"/>
      <sheetName val="JET A1"/>
      <sheetName val="JET LETICIA"/>
      <sheetName val="ESTR. APL"/>
      <sheetName val="GRANDES CONSUMIDORES"/>
    </sheetNames>
    <sheetDataSet>
      <sheetData sheetId="0">
        <row r="7">
          <cell r="D7">
            <v>2352.38</v>
          </cell>
        </row>
        <row r="11">
          <cell r="D11">
            <v>413.50050000000005</v>
          </cell>
        </row>
        <row r="14">
          <cell r="D14">
            <v>182.46</v>
          </cell>
        </row>
      </sheetData>
      <sheetData sheetId="2">
        <row r="5">
          <cell r="A5" t="str">
            <v>VIGENCIA:  0:00 horas 1 de DICIEMBRE de 2005.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ESTR. APL"/>
      <sheetName val="GRANDES CONSUMIDORES"/>
    </sheetNames>
    <sheetDataSet>
      <sheetData sheetId="0">
        <row r="7">
          <cell r="D7">
            <v>2078.57</v>
          </cell>
        </row>
        <row r="11">
          <cell r="D11">
            <v>413.50050000000005</v>
          </cell>
        </row>
        <row r="14">
          <cell r="D14">
            <v>179.13</v>
          </cell>
        </row>
      </sheetData>
      <sheetData sheetId="1">
        <row r="6">
          <cell r="A6" t="str">
            <v>VIGENCIA:  0:00 horas 1 de MARZO de 2005.</v>
          </cell>
        </row>
        <row r="14">
          <cell r="B14">
            <v>329.95313519999996</v>
          </cell>
        </row>
        <row r="15">
          <cell r="B15">
            <v>61.907399999999996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D7">
            <v>2104.01</v>
          </cell>
        </row>
        <row r="11">
          <cell r="D11">
            <v>413.50050000000005</v>
          </cell>
        </row>
        <row r="14">
          <cell r="D14">
            <v>179.77</v>
          </cell>
        </row>
      </sheetData>
      <sheetData sheetId="1">
        <row r="6">
          <cell r="A6" t="str">
            <v>VIGENCIA:  0:00 horas 1 de ABRIL de 2005.</v>
          </cell>
        </row>
        <row r="14">
          <cell r="B14">
            <v>329.95313519999996</v>
          </cell>
        </row>
        <row r="15">
          <cell r="B15">
            <v>61.907399999999996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D7">
            <v>2124.89</v>
          </cell>
        </row>
        <row r="11">
          <cell r="D11">
            <v>413.50050000000005</v>
          </cell>
        </row>
        <row r="14">
          <cell r="D14">
            <v>179.96</v>
          </cell>
        </row>
      </sheetData>
      <sheetData sheetId="1">
        <row r="6">
          <cell r="A6" t="str">
            <v>VIGENCIA:  0:00 horas 1 de MAYO de 2005.</v>
          </cell>
        </row>
        <row r="14">
          <cell r="B14">
            <v>329.95313519999996</v>
          </cell>
        </row>
        <row r="15">
          <cell r="B15">
            <v>61.907399999999996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D7">
            <v>2134.21</v>
          </cell>
        </row>
        <row r="11">
          <cell r="D11">
            <v>413.50050000000005</v>
          </cell>
        </row>
        <row r="14">
          <cell r="D14">
            <v>179.1</v>
          </cell>
        </row>
      </sheetData>
      <sheetData sheetId="1">
        <row r="4">
          <cell r="A4" t="str">
            <v>VIGENCIA:  0:00 horas 1 de JUNIO de 2005.</v>
          </cell>
        </row>
        <row r="12">
          <cell r="B12">
            <v>329.95313519999996</v>
          </cell>
        </row>
        <row r="13">
          <cell r="B13">
            <v>61.907399999999996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zoomScale="50" zoomScaleNormal="50" zoomScalePageLayoutView="0" workbookViewId="0" topLeftCell="A1">
      <selection activeCell="A1" sqref="A1:IV16384"/>
    </sheetView>
  </sheetViews>
  <sheetFormatPr defaultColWidth="11.421875" defaultRowHeight="30" customHeight="1"/>
  <cols>
    <col min="1" max="1" width="43.421875" style="5" customWidth="1"/>
    <col min="2" max="2" width="42.57421875" style="5" customWidth="1"/>
    <col min="3" max="3" width="56.00390625" style="5" customWidth="1"/>
    <col min="4" max="16384" width="11.421875" style="5" customWidth="1"/>
  </cols>
  <sheetData>
    <row r="1" spans="1:30" s="6" customFormat="1" ht="30" customHeight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30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6" customFormat="1" ht="30" customHeight="1">
      <c r="A3" s="3" t="s">
        <v>2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6" customFormat="1" ht="30" customHeight="1" thickBot="1">
      <c r="A4" s="7" t="s">
        <v>3</v>
      </c>
      <c r="B4" s="8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45" customHeight="1" thickBot="1">
      <c r="A5" s="9" t="s">
        <v>4</v>
      </c>
      <c r="B5" s="10" t="s">
        <v>5</v>
      </c>
      <c r="C5" s="10" t="s">
        <v>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6" customFormat="1" ht="30" customHeight="1">
      <c r="A6" s="11" t="s">
        <v>7</v>
      </c>
      <c r="B6" s="12">
        <v>2010.63</v>
      </c>
      <c r="C6" s="12">
        <v>2010.63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30" customHeight="1">
      <c r="A7" s="11" t="s">
        <v>8</v>
      </c>
      <c r="B7" s="12">
        <v>321.7008</v>
      </c>
      <c r="C7" s="12">
        <v>321.7008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30" customHeight="1">
      <c r="A8" s="13" t="s">
        <v>9</v>
      </c>
      <c r="B8" s="12">
        <v>393.81</v>
      </c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30" customHeight="1">
      <c r="A9" s="11" t="s">
        <v>10</v>
      </c>
      <c r="B9" s="12"/>
      <c r="C9" s="1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6" customFormat="1" ht="30" customHeight="1" thickBot="1">
      <c r="A10" s="11" t="s">
        <v>11</v>
      </c>
      <c r="B10" s="12">
        <v>35.87</v>
      </c>
      <c r="C10" s="12">
        <v>35.87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6" customFormat="1" ht="43.5" customHeight="1" thickBot="1">
      <c r="A11" s="14" t="s">
        <v>12</v>
      </c>
      <c r="B11" s="15">
        <v>2762.0108</v>
      </c>
      <c r="C11" s="15">
        <v>2368.2008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6" customFormat="1" ht="30" customHeight="1">
      <c r="A12" s="16" t="s">
        <v>13</v>
      </c>
      <c r="B12" s="17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6" customFormat="1" ht="30" customHeight="1">
      <c r="A13" s="17" t="s">
        <v>14</v>
      </c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6" customFormat="1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6" customFormat="1" ht="30" customHeight="1">
      <c r="A15" s="2" t="s">
        <v>15</v>
      </c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6" customFormat="1" ht="30" customHeight="1">
      <c r="A16" s="18" t="s">
        <v>1</v>
      </c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6" customFormat="1" ht="30" customHeight="1">
      <c r="A17" s="3" t="s">
        <v>2</v>
      </c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6" customFormat="1" ht="30" customHeight="1" thickBot="1">
      <c r="A18" s="7" t="s">
        <v>3</v>
      </c>
      <c r="B18" s="8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6" customFormat="1" ht="45" customHeight="1" thickBot="1">
      <c r="A19" s="9" t="s">
        <v>4</v>
      </c>
      <c r="B19" s="10" t="s">
        <v>5</v>
      </c>
      <c r="C19" s="10" t="s">
        <v>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6" customFormat="1" ht="30" customHeight="1">
      <c r="A20" s="11" t="s">
        <v>7</v>
      </c>
      <c r="B20" s="12">
        <v>2010.63</v>
      </c>
      <c r="C20" s="12">
        <v>2010.63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6" customFormat="1" ht="30" customHeight="1">
      <c r="A21" s="11" t="s">
        <v>8</v>
      </c>
      <c r="B21" s="12">
        <v>321.7008</v>
      </c>
      <c r="C21" s="12">
        <v>321.7008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6" customFormat="1" ht="30" customHeight="1">
      <c r="A22" s="13" t="s">
        <v>9</v>
      </c>
      <c r="B22" s="12">
        <v>393.81</v>
      </c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6" customFormat="1" ht="30" customHeight="1">
      <c r="A23" s="11" t="s">
        <v>10</v>
      </c>
      <c r="B23" s="12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6" customFormat="1" ht="30" customHeight="1" thickBot="1">
      <c r="A24" s="11" t="s">
        <v>11</v>
      </c>
      <c r="B24" s="12">
        <v>72.8</v>
      </c>
      <c r="C24" s="12">
        <v>72.8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6" customFormat="1" ht="41.25" thickBot="1">
      <c r="A25" s="14" t="s">
        <v>12</v>
      </c>
      <c r="B25" s="15">
        <v>2798.9408000000003</v>
      </c>
      <c r="C25" s="15">
        <v>2405.1308000000004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6" customFormat="1" ht="30" customHeight="1">
      <c r="A26" s="16" t="s">
        <v>13</v>
      </c>
      <c r="B26" s="17"/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6" customFormat="1" ht="30" customHeight="1">
      <c r="A27" s="17" t="s">
        <v>14</v>
      </c>
      <c r="B27" s="17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6" customFormat="1" ht="30" customHeight="1">
      <c r="A28" s="16"/>
      <c r="B28" s="17"/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6" customFormat="1" ht="30" customHeight="1">
      <c r="A29" s="18" t="s">
        <v>16</v>
      </c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6" customFormat="1" ht="30" customHeight="1">
      <c r="A30" s="18" t="s">
        <v>17</v>
      </c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6" customFormat="1" ht="30" customHeight="1">
      <c r="A31" s="3" t="s">
        <v>2</v>
      </c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6" customFormat="1" ht="30" customHeight="1" thickBot="1">
      <c r="A32" s="7" t="s">
        <v>3</v>
      </c>
      <c r="B32" s="8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6" customFormat="1" ht="41.25" thickBot="1">
      <c r="A33" s="9" t="s">
        <v>4</v>
      </c>
      <c r="B33" s="10" t="s">
        <v>5</v>
      </c>
      <c r="C33" s="10" t="s">
        <v>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6" customFormat="1" ht="30" customHeight="1">
      <c r="A34" s="11" t="s">
        <v>7</v>
      </c>
      <c r="B34" s="12">
        <v>2010.63</v>
      </c>
      <c r="C34" s="12">
        <v>2010.63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6" customFormat="1" ht="30" customHeight="1">
      <c r="A35" s="13" t="s">
        <v>9</v>
      </c>
      <c r="B35" s="12">
        <v>393.81</v>
      </c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6" customFormat="1" ht="30" customHeight="1">
      <c r="A36" s="11" t="s">
        <v>11</v>
      </c>
      <c r="B36" s="12">
        <v>35.87</v>
      </c>
      <c r="C36" s="12">
        <v>35.87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6" customFormat="1" ht="30" customHeight="1" thickBot="1">
      <c r="A37" s="11" t="s">
        <v>18</v>
      </c>
      <c r="B37" s="12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6" customFormat="1" ht="30" customHeight="1" thickBot="1">
      <c r="A38" s="19" t="s">
        <v>19</v>
      </c>
      <c r="B38" s="20">
        <v>2440.31</v>
      </c>
      <c r="C38" s="20">
        <v>2046.5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6" customFormat="1" ht="30" customHeight="1">
      <c r="A39" s="11" t="s">
        <v>20</v>
      </c>
      <c r="B39" s="12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6" customFormat="1" ht="30" customHeight="1">
      <c r="A40" s="11" t="s">
        <v>21</v>
      </c>
      <c r="B40" s="12">
        <v>329.95313519999996</v>
      </c>
      <c r="C40" s="12">
        <v>329.95313519999996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6" customFormat="1" ht="30" customHeight="1" thickBot="1">
      <c r="A41" s="11" t="s">
        <v>22</v>
      </c>
      <c r="B41" s="12">
        <v>61.907399999999996</v>
      </c>
      <c r="C41" s="12">
        <v>61.907399999999996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6" customFormat="1" ht="41.25" thickBot="1">
      <c r="A42" s="14" t="s">
        <v>23</v>
      </c>
      <c r="B42" s="15">
        <v>2832.1705352</v>
      </c>
      <c r="C42" s="15">
        <v>2438.3605352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6" customFormat="1" ht="30" customHeight="1">
      <c r="A43" s="17" t="s">
        <v>14</v>
      </c>
      <c r="B43" s="17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6" customFormat="1" ht="30" customHeight="1">
      <c r="A44" s="5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6" customFormat="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6" customFormat="1" ht="30" customHeight="1">
      <c r="A46" s="18" t="s">
        <v>25</v>
      </c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6" customFormat="1" ht="30" customHeight="1">
      <c r="A47" s="18" t="s">
        <v>26</v>
      </c>
      <c r="B47" s="3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6" customFormat="1" ht="30" customHeight="1">
      <c r="A48" s="3" t="s">
        <v>27</v>
      </c>
      <c r="B48" s="3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6" customFormat="1" ht="30" customHeight="1">
      <c r="A49" s="3" t="s">
        <v>2</v>
      </c>
      <c r="B49" s="3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6" customFormat="1" ht="30" customHeight="1" thickBot="1">
      <c r="A50" s="7" t="s">
        <v>3</v>
      </c>
      <c r="B50" s="8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6" customFormat="1" ht="45" customHeight="1" thickBot="1">
      <c r="A51" s="9" t="s">
        <v>4</v>
      </c>
      <c r="B51" s="10" t="s">
        <v>5</v>
      </c>
      <c r="C51" s="10" t="s">
        <v>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s="6" customFormat="1" ht="30" customHeight="1">
      <c r="A52" s="11" t="s">
        <v>7</v>
      </c>
      <c r="B52" s="12">
        <v>2010.63</v>
      </c>
      <c r="C52" s="12">
        <v>2010.63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6" customFormat="1" ht="30" customHeight="1">
      <c r="A53" s="11" t="s">
        <v>8</v>
      </c>
      <c r="B53" s="12">
        <v>321.7008</v>
      </c>
      <c r="C53" s="12">
        <v>321.7008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6" customFormat="1" ht="30" customHeight="1">
      <c r="A54" s="13" t="s">
        <v>9</v>
      </c>
      <c r="B54" s="12">
        <v>393.81</v>
      </c>
      <c r="C54" s="1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6" customFormat="1" ht="30" customHeight="1">
      <c r="A55" s="11" t="s">
        <v>11</v>
      </c>
      <c r="B55" s="12">
        <v>272.53</v>
      </c>
      <c r="C55" s="12">
        <v>272.53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6" customFormat="1" ht="30" customHeight="1">
      <c r="A56" s="11" t="s">
        <v>10</v>
      </c>
      <c r="B56" s="12">
        <v>43.49764999999999</v>
      </c>
      <c r="C56" s="12">
        <v>43.49764999999999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6" customFormat="1" ht="30" customHeight="1">
      <c r="A57" s="11" t="s">
        <v>12</v>
      </c>
      <c r="B57" s="21">
        <v>3042.1684499999997</v>
      </c>
      <c r="C57" s="21">
        <v>2648.35845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6" customFormat="1" ht="30" customHeight="1" thickBot="1">
      <c r="A58" s="11" t="s">
        <v>28</v>
      </c>
      <c r="B58" s="12">
        <v>185</v>
      </c>
      <c r="C58" s="12">
        <v>185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6" customFormat="1" ht="30" customHeight="1" thickBot="1">
      <c r="A59" s="14" t="s">
        <v>29</v>
      </c>
      <c r="B59" s="22">
        <v>3227.1684499999997</v>
      </c>
      <c r="C59" s="22">
        <v>2833.35845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6" customFormat="1" ht="30" customHeight="1">
      <c r="A60" s="23" t="s">
        <v>30</v>
      </c>
      <c r="B60" s="17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6" customFormat="1" ht="30" customHeight="1">
      <c r="A61" s="17" t="s">
        <v>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6" customFormat="1" ht="30" customHeight="1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6" customFormat="1" ht="30" customHeight="1">
      <c r="A63" s="18" t="s">
        <v>25</v>
      </c>
      <c r="B63" s="3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6" customFormat="1" ht="30" customHeight="1">
      <c r="A64" s="18" t="s">
        <v>31</v>
      </c>
      <c r="B64" s="3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6" customFormat="1" ht="30" customHeight="1">
      <c r="A65" s="3" t="s">
        <v>2</v>
      </c>
      <c r="B65" s="3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6" customFormat="1" ht="30" customHeight="1" thickBot="1">
      <c r="A66" s="7" t="s">
        <v>3</v>
      </c>
      <c r="B66" s="8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s="6" customFormat="1" ht="45" customHeight="1" thickBot="1">
      <c r="A67" s="9" t="s">
        <v>4</v>
      </c>
      <c r="B67" s="10" t="s">
        <v>5</v>
      </c>
      <c r="C67" s="10" t="s">
        <v>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s="6" customFormat="1" ht="30" customHeight="1">
      <c r="A68" s="11" t="s">
        <v>7</v>
      </c>
      <c r="B68" s="12">
        <v>2010.63</v>
      </c>
      <c r="C68" s="12">
        <v>2010.63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s="6" customFormat="1" ht="30" customHeight="1">
      <c r="A69" s="11" t="s">
        <v>8</v>
      </c>
      <c r="B69" s="12">
        <v>321.7008</v>
      </c>
      <c r="C69" s="12">
        <v>321.7008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s="6" customFormat="1" ht="30" customHeight="1">
      <c r="A70" s="13" t="s">
        <v>9</v>
      </c>
      <c r="B70" s="12">
        <v>393.81</v>
      </c>
      <c r="C70" s="1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s="6" customFormat="1" ht="30" customHeight="1">
      <c r="A71" s="11" t="s">
        <v>11</v>
      </c>
      <c r="B71" s="12"/>
      <c r="C71" s="1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s="6" customFormat="1" ht="30" customHeight="1">
      <c r="A72" s="11" t="s">
        <v>10</v>
      </c>
      <c r="B72" s="12">
        <v>348.99</v>
      </c>
      <c r="C72" s="12">
        <v>348.99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s="6" customFormat="1" ht="30" customHeight="1">
      <c r="A73" s="11" t="s">
        <v>12</v>
      </c>
      <c r="B73" s="21">
        <v>3075.1308</v>
      </c>
      <c r="C73" s="21">
        <v>2681.3208000000004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s="6" customFormat="1" ht="30" customHeight="1" thickBot="1">
      <c r="A74" s="11" t="s">
        <v>28</v>
      </c>
      <c r="B74" s="12">
        <v>185</v>
      </c>
      <c r="C74" s="12">
        <v>185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s="6" customFormat="1" ht="30" customHeight="1" thickBot="1">
      <c r="A75" s="14" t="s">
        <v>29</v>
      </c>
      <c r="B75" s="22">
        <v>3260.1308</v>
      </c>
      <c r="C75" s="22">
        <v>2866.3208000000004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s="6" customFormat="1" ht="30" customHeight="1">
      <c r="A76" s="23" t="s">
        <v>30</v>
      </c>
      <c r="B76" s="17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s="6" customFormat="1" ht="30" customHeight="1">
      <c r="A77" s="2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s="6" customFormat="1" ht="30" customHeight="1">
      <c r="A78" s="18" t="s">
        <v>25</v>
      </c>
      <c r="B78" s="3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s="6" customFormat="1" ht="30" customHeight="1">
      <c r="A79" s="18" t="s">
        <v>32</v>
      </c>
      <c r="B79" s="3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s="6" customFormat="1" ht="30" customHeight="1">
      <c r="A80" s="3" t="s">
        <v>2</v>
      </c>
      <c r="B80" s="3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s="6" customFormat="1" ht="30" customHeight="1" thickBot="1">
      <c r="A81" s="7" t="s">
        <v>3</v>
      </c>
      <c r="B81" s="8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6" customFormat="1" ht="45" customHeight="1" thickBot="1">
      <c r="A82" s="9" t="s">
        <v>4</v>
      </c>
      <c r="B82" s="10" t="s">
        <v>5</v>
      </c>
      <c r="C82" s="10" t="s">
        <v>6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6" customFormat="1" ht="30" customHeight="1">
      <c r="A83" s="11" t="s">
        <v>7</v>
      </c>
      <c r="B83" s="12">
        <v>2010.63</v>
      </c>
      <c r="C83" s="12">
        <v>2010.63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6" customFormat="1" ht="30" customHeight="1">
      <c r="A84" s="11" t="s">
        <v>8</v>
      </c>
      <c r="B84" s="12">
        <v>321.7008</v>
      </c>
      <c r="C84" s="12">
        <v>321.7008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s="6" customFormat="1" ht="30" customHeight="1">
      <c r="A85" s="13" t="s">
        <v>9</v>
      </c>
      <c r="B85" s="12">
        <v>393.81</v>
      </c>
      <c r="C85" s="1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s="6" customFormat="1" ht="30" customHeight="1">
      <c r="A86" s="11" t="s">
        <v>11</v>
      </c>
      <c r="B86" s="12"/>
      <c r="C86" s="1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6" customFormat="1" ht="30" customHeight="1">
      <c r="A87" s="11" t="s">
        <v>10</v>
      </c>
      <c r="B87" s="12">
        <v>362.8778</v>
      </c>
      <c r="C87" s="12">
        <v>362.8778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s="6" customFormat="1" ht="30" customHeight="1">
      <c r="A88" s="11" t="s">
        <v>12</v>
      </c>
      <c r="B88" s="21">
        <v>3089.0186000000003</v>
      </c>
      <c r="C88" s="21">
        <v>2695.2086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s="6" customFormat="1" ht="30" customHeight="1" thickBot="1">
      <c r="A89" s="11" t="s">
        <v>28</v>
      </c>
      <c r="B89" s="12">
        <v>185</v>
      </c>
      <c r="C89" s="12">
        <v>185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s="6" customFormat="1" ht="30" customHeight="1" thickBot="1">
      <c r="A90" s="14" t="s">
        <v>29</v>
      </c>
      <c r="B90" s="22">
        <v>3274.0186000000003</v>
      </c>
      <c r="C90" s="22">
        <v>2880.2086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s="6" customFormat="1" ht="30" customHeight="1">
      <c r="A91" s="23" t="s">
        <v>33</v>
      </c>
      <c r="B91" s="17"/>
      <c r="C91" s="1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s="6" customFormat="1" ht="30" customHeight="1">
      <c r="A92" s="23"/>
      <c r="B92" s="17"/>
      <c r="C92" s="1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6" customFormat="1" ht="30" customHeight="1">
      <c r="A93" s="1" t="s">
        <v>34</v>
      </c>
      <c r="B93" s="1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s="6" customFormat="1" ht="30" customHeight="1">
      <c r="A94" s="46" t="s">
        <v>2</v>
      </c>
      <c r="B94" s="46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s="6" customFormat="1" ht="45" customHeight="1" thickBot="1">
      <c r="A95" s="47" t="s">
        <v>3</v>
      </c>
      <c r="B95" s="47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s="6" customFormat="1" ht="45" customHeight="1" thickBot="1">
      <c r="A96" s="9" t="s">
        <v>4</v>
      </c>
      <c r="B96" s="24" t="s">
        <v>35</v>
      </c>
      <c r="C96" s="2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s="6" customFormat="1" ht="30" customHeight="1">
      <c r="A97" s="11" t="s">
        <v>7</v>
      </c>
      <c r="B97" s="12">
        <v>2010.63</v>
      </c>
      <c r="C97" s="2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s="6" customFormat="1" ht="30" customHeight="1">
      <c r="A98" s="11" t="s">
        <v>8</v>
      </c>
      <c r="B98" s="12">
        <v>321.7008</v>
      </c>
      <c r="C98" s="2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6" customFormat="1" ht="30" customHeight="1">
      <c r="A99" s="11" t="s">
        <v>9</v>
      </c>
      <c r="B99" s="12">
        <v>393.81</v>
      </c>
      <c r="C99" s="2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s="6" customFormat="1" ht="30" customHeight="1" thickBot="1">
      <c r="A100" s="11" t="s">
        <v>28</v>
      </c>
      <c r="B100" s="12">
        <v>185</v>
      </c>
      <c r="C100" s="2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6" customFormat="1" ht="30" customHeight="1" thickBot="1">
      <c r="A101" s="14" t="s">
        <v>29</v>
      </c>
      <c r="B101" s="22">
        <v>2911.1408</v>
      </c>
      <c r="C101" s="2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</sheetData>
  <sheetProtection password="DFD7" sheet="1" objects="1" scenarios="1"/>
  <mergeCells count="3">
    <mergeCell ref="A93:B93"/>
    <mergeCell ref="A94:B94"/>
    <mergeCell ref="A95:B9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E101" sqref="E101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+'[16]ESTR. SAN-ANDRES'!A5</f>
        <v>VIGENCIA:  0:00 horas 1 de OCTUBRE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'[16]COMBUSTIBLES '!D7</f>
        <v>2224.28</v>
      </c>
      <c r="E6" s="12">
        <f>+D6</f>
        <v>2224.28</v>
      </c>
    </row>
    <row r="7" spans="3:5" ht="22.5" customHeight="1">
      <c r="C7" s="11" t="s">
        <v>8</v>
      </c>
      <c r="D7" s="12">
        <f>+D6*0.16</f>
        <v>355.88480000000004</v>
      </c>
      <c r="E7" s="12">
        <f>+E6*0.16</f>
        <v>355.88480000000004</v>
      </c>
    </row>
    <row r="8" spans="3:5" ht="22.5" customHeight="1">
      <c r="C8" s="13" t="s">
        <v>9</v>
      </c>
      <c r="D8" s="12">
        <f>+'[16]COMBUSTIBLES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3031.3253000000004</v>
      </c>
      <c r="E11" s="15">
        <f>SUM(E6:E10)</f>
        <v>2617.8248000000003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OCTUBRE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2224.28</v>
      </c>
      <c r="E20" s="12">
        <f>+D20</f>
        <v>2224.28</v>
      </c>
    </row>
    <row r="21" spans="3:5" ht="22.5" customHeight="1">
      <c r="C21" s="11" t="s">
        <v>8</v>
      </c>
      <c r="D21" s="12">
        <f>+D20*0.16</f>
        <v>355.88480000000004</v>
      </c>
      <c r="E21" s="12">
        <f>+E20*0.16</f>
        <v>355.88480000000004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3070.0953000000004</v>
      </c>
      <c r="E25" s="15">
        <f>SUM(E20:E24)</f>
        <v>2656.5948000000003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OCTUBRE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2224.28</v>
      </c>
      <c r="E34" s="12">
        <f>+D34</f>
        <v>2224.28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2675.4405</v>
      </c>
      <c r="E38" s="20">
        <f>SUM(E34:E37)</f>
        <v>2261.94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+'[16]ESTR. SAN-ANDRES'!B13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+'[16]ESTR. SAN-ANDRES'!B14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3067.3010352</v>
      </c>
      <c r="E42" s="15">
        <f>SUM(E38:E41)</f>
        <v>2653.8005352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OCTUBRE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2224.28</v>
      </c>
      <c r="E52" s="12">
        <f>+D52</f>
        <v>2224.28</v>
      </c>
    </row>
    <row r="53" spans="3:5" ht="22.5" customHeight="1">
      <c r="C53" s="11" t="s">
        <v>8</v>
      </c>
      <c r="D53" s="12">
        <f>+D52*0.16</f>
        <v>355.88480000000004</v>
      </c>
      <c r="E53" s="12">
        <f>+E52*0.16</f>
        <v>355.88480000000004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3323.32295</v>
      </c>
      <c r="E57" s="21">
        <f>SUM(E52:E56)</f>
        <v>2909.82245</v>
      </c>
    </row>
    <row r="58" spans="3:5" ht="22.5" customHeight="1" thickBot="1">
      <c r="C58" s="11" t="s">
        <v>28</v>
      </c>
      <c r="D58" s="12">
        <f>+'[16]COMBUSTIBLES '!D14</f>
        <v>183.7168</v>
      </c>
      <c r="E58" s="12">
        <f>+D58</f>
        <v>183.7168</v>
      </c>
    </row>
    <row r="59" spans="3:5" ht="36.75" customHeight="1" thickBot="1">
      <c r="C59" s="14" t="s">
        <v>29</v>
      </c>
      <c r="D59" s="22">
        <f>SUM(D57:D58)</f>
        <v>3507.0397500000004</v>
      </c>
      <c r="E59" s="22">
        <f>SUM(E57:E58)</f>
        <v>3093.5392500000003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OCTUBRE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2224.28</v>
      </c>
      <c r="E68" s="12">
        <f>+D68</f>
        <v>2224.28</v>
      </c>
    </row>
    <row r="69" spans="3:5" ht="22.5" customHeight="1">
      <c r="C69" s="11" t="s">
        <v>8</v>
      </c>
      <c r="D69" s="12">
        <f>+D68*0.16</f>
        <v>355.88480000000004</v>
      </c>
      <c r="E69" s="12">
        <f>+E68*0.16</f>
        <v>355.88480000000004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3361.8453000000004</v>
      </c>
      <c r="E73" s="21">
        <f>SUM(E68:E72)</f>
        <v>2948.3448000000003</v>
      </c>
    </row>
    <row r="74" spans="3:5" ht="22.5" customHeight="1" thickBot="1">
      <c r="C74" s="11" t="s">
        <v>28</v>
      </c>
      <c r="D74" s="12">
        <f>+D58</f>
        <v>183.7168</v>
      </c>
      <c r="E74" s="12">
        <f>+D74</f>
        <v>183.7168</v>
      </c>
    </row>
    <row r="75" spans="3:5" ht="36.75" customHeight="1" thickBot="1">
      <c r="C75" s="14" t="s">
        <v>29</v>
      </c>
      <c r="D75" s="22">
        <f>SUM(D73:D74)</f>
        <v>3545.5621000000006</v>
      </c>
      <c r="E75" s="22">
        <f>SUM(E73:E74)</f>
        <v>3132.0616000000005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OCTUBRE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2224.28</v>
      </c>
      <c r="E84" s="12">
        <f>+D84</f>
        <v>2224.28</v>
      </c>
    </row>
    <row r="85" spans="3:5" ht="20.25">
      <c r="C85" s="11" t="s">
        <v>8</v>
      </c>
      <c r="D85" s="12">
        <f>+D84*0.16</f>
        <v>355.88480000000004</v>
      </c>
      <c r="E85" s="12">
        <f>+E84*0.16</f>
        <v>355.88480000000004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3356.543100000001</v>
      </c>
      <c r="E89" s="21">
        <f>SUM(E84:E88)</f>
        <v>2943.0426000000007</v>
      </c>
    </row>
    <row r="90" spans="3:5" ht="21" thickBot="1">
      <c r="C90" s="11" t="s">
        <v>28</v>
      </c>
      <c r="D90" s="12">
        <f>+D74</f>
        <v>183.7168</v>
      </c>
      <c r="E90" s="12">
        <f>+D90</f>
        <v>183.7168</v>
      </c>
    </row>
    <row r="91" spans="3:5" ht="21" thickBot="1">
      <c r="C91" s="14" t="s">
        <v>29</v>
      </c>
      <c r="D91" s="22">
        <f>SUM(D89:D90)</f>
        <v>3540.259900000001</v>
      </c>
      <c r="E91" s="22">
        <f>SUM(E89:E90)</f>
        <v>3126.759400000001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OCTUBRE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2224.28</v>
      </c>
      <c r="E99" s="26"/>
    </row>
    <row r="100" spans="3:5" ht="20.25">
      <c r="C100" s="11" t="s">
        <v>8</v>
      </c>
      <c r="D100" s="12">
        <f>+D99*0.16</f>
        <v>355.88480000000004</v>
      </c>
      <c r="E100" s="26"/>
    </row>
    <row r="101" spans="3:5" ht="20.25">
      <c r="C101" s="11" t="s">
        <v>9</v>
      </c>
      <c r="D101" s="12">
        <f>+'[16]COMBUSTIBLES '!D11</f>
        <v>413.50050000000005</v>
      </c>
      <c r="E101" s="26"/>
    </row>
    <row r="102" spans="3:5" ht="21" thickBot="1">
      <c r="C102" s="11" t="s">
        <v>28</v>
      </c>
      <c r="D102" s="12">
        <f>+D90</f>
        <v>183.7168</v>
      </c>
      <c r="E102" s="26"/>
    </row>
    <row r="103" spans="3:5" ht="21" thickBot="1">
      <c r="C103" s="14" t="s">
        <v>29</v>
      </c>
      <c r="D103" s="22">
        <f>SUM(D99:D102)</f>
        <v>3177.3821000000007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G30" sqref="G30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+'[19]ESTR. SAN-ANDRES'!A5</f>
        <v>VIGENCIA:  0:00 horas 1 de NOVIEMBRE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'[19]COMBUSTIBLES '!D7</f>
        <v>2309.35</v>
      </c>
      <c r="E6" s="12">
        <f>+D6</f>
        <v>2309.35</v>
      </c>
    </row>
    <row r="7" spans="3:5" ht="22.5" customHeight="1">
      <c r="C7" s="11" t="s">
        <v>8</v>
      </c>
      <c r="D7" s="12">
        <f>+D6*0.16</f>
        <v>369.496</v>
      </c>
      <c r="E7" s="12">
        <f>+E6*0.16</f>
        <v>369.496</v>
      </c>
    </row>
    <row r="8" spans="3:5" ht="22.5" customHeight="1">
      <c r="C8" s="13" t="s">
        <v>9</v>
      </c>
      <c r="D8" s="12">
        <f>+'[19]COMBUSTIBLES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3130.0065</v>
      </c>
      <c r="E11" s="15">
        <f>SUM(E6:E10)</f>
        <v>2716.506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NOVIEMBRE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2309.35</v>
      </c>
      <c r="E20" s="12">
        <f>+D20</f>
        <v>2309.35</v>
      </c>
    </row>
    <row r="21" spans="3:5" ht="22.5" customHeight="1">
      <c r="C21" s="11" t="s">
        <v>8</v>
      </c>
      <c r="D21" s="12">
        <f>+D20*0.16</f>
        <v>369.496</v>
      </c>
      <c r="E21" s="12">
        <f>+E20*0.16</f>
        <v>369.496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3168.7765</v>
      </c>
      <c r="E25" s="15">
        <f>SUM(E20:E24)</f>
        <v>2755.276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NOVIEMBRE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2309.35</v>
      </c>
      <c r="E34" s="12">
        <f>+D34</f>
        <v>2309.35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2760.5105</v>
      </c>
      <c r="E38" s="20">
        <f>SUM(E34:E37)</f>
        <v>2347.0099999999998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+'[19]ESTR. SAN-ANDRES'!B13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+'[19]ESTR. SAN-ANDRES'!B14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3152.3710352</v>
      </c>
      <c r="E42" s="15">
        <f>SUM(E38:E41)</f>
        <v>2738.8705351999997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NOVIEMBRE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2309.35</v>
      </c>
      <c r="E52" s="12">
        <f>+D52</f>
        <v>2309.35</v>
      </c>
    </row>
    <row r="53" spans="3:5" ht="22.5" customHeight="1">
      <c r="C53" s="11" t="s">
        <v>8</v>
      </c>
      <c r="D53" s="12">
        <f>+D52*0.16</f>
        <v>369.496</v>
      </c>
      <c r="E53" s="12">
        <f>+E52*0.16</f>
        <v>369.496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3422.0041499999998</v>
      </c>
      <c r="E57" s="21">
        <f>SUM(E52:E56)</f>
        <v>3008.5036499999997</v>
      </c>
    </row>
    <row r="58" spans="3:5" ht="22.5" customHeight="1" thickBot="1">
      <c r="C58" s="11" t="s">
        <v>28</v>
      </c>
      <c r="D58" s="12">
        <f>+'[19]COMBUSTIBLES '!D14</f>
        <v>183.4984</v>
      </c>
      <c r="E58" s="12">
        <f>+D58</f>
        <v>183.4984</v>
      </c>
    </row>
    <row r="59" spans="3:5" ht="36.75" customHeight="1" thickBot="1">
      <c r="C59" s="14" t="s">
        <v>29</v>
      </c>
      <c r="D59" s="22">
        <f>SUM(D57:D58)</f>
        <v>3605.5025499999997</v>
      </c>
      <c r="E59" s="22">
        <f>SUM(E57:E58)</f>
        <v>3192.0020499999996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NOVIEMBRE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2309.35</v>
      </c>
      <c r="E68" s="12">
        <f>+D68</f>
        <v>2309.35</v>
      </c>
    </row>
    <row r="69" spans="3:5" ht="22.5" customHeight="1">
      <c r="C69" s="11" t="s">
        <v>8</v>
      </c>
      <c r="D69" s="12">
        <f>+D68*0.16</f>
        <v>369.496</v>
      </c>
      <c r="E69" s="12">
        <f>+E68*0.16</f>
        <v>369.496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3460.5265</v>
      </c>
      <c r="E73" s="21">
        <f>SUM(E68:E72)</f>
        <v>3047.026</v>
      </c>
    </row>
    <row r="74" spans="3:5" ht="22.5" customHeight="1" thickBot="1">
      <c r="C74" s="11" t="s">
        <v>28</v>
      </c>
      <c r="D74" s="12">
        <f>+D58</f>
        <v>183.4984</v>
      </c>
      <c r="E74" s="12">
        <f>+D74</f>
        <v>183.4984</v>
      </c>
    </row>
    <row r="75" spans="3:5" ht="36.75" customHeight="1" thickBot="1">
      <c r="C75" s="14" t="s">
        <v>29</v>
      </c>
      <c r="D75" s="22">
        <f>SUM(D73:D74)</f>
        <v>3644.0249</v>
      </c>
      <c r="E75" s="22">
        <f>SUM(E73:E74)</f>
        <v>3230.5244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NOVIEMBRE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2309.35</v>
      </c>
      <c r="E84" s="12">
        <f>+D84</f>
        <v>2309.35</v>
      </c>
    </row>
    <row r="85" spans="3:5" ht="20.25">
      <c r="C85" s="11" t="s">
        <v>8</v>
      </c>
      <c r="D85" s="12">
        <f>+D84*0.16</f>
        <v>369.496</v>
      </c>
      <c r="E85" s="12">
        <f>+E84*0.16</f>
        <v>369.496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3455.2243</v>
      </c>
      <c r="E89" s="21">
        <f>SUM(E84:E88)</f>
        <v>3041.7237999999998</v>
      </c>
    </row>
    <row r="90" spans="3:5" ht="21" thickBot="1">
      <c r="C90" s="11" t="s">
        <v>28</v>
      </c>
      <c r="D90" s="12">
        <f>+D74</f>
        <v>183.4984</v>
      </c>
      <c r="E90" s="12">
        <f>+D90</f>
        <v>183.4984</v>
      </c>
    </row>
    <row r="91" spans="3:5" ht="21" thickBot="1">
      <c r="C91" s="14" t="s">
        <v>29</v>
      </c>
      <c r="D91" s="22">
        <f>SUM(D89:D90)</f>
        <v>3638.7227</v>
      </c>
      <c r="E91" s="22">
        <f>SUM(E89:E90)</f>
        <v>3225.2221999999997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NOVIEMBRE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2309.35</v>
      </c>
      <c r="E99" s="26"/>
    </row>
    <row r="100" spans="3:5" ht="20.25">
      <c r="C100" s="11" t="s">
        <v>8</v>
      </c>
      <c r="D100" s="12">
        <f>+D99*0.16</f>
        <v>369.496</v>
      </c>
      <c r="E100" s="26"/>
    </row>
    <row r="101" spans="3:5" ht="20.25">
      <c r="C101" s="11" t="s">
        <v>9</v>
      </c>
      <c r="D101" s="12">
        <f>+'[19]COMBUSTIBLES '!D11</f>
        <v>413.50050000000005</v>
      </c>
      <c r="E101" s="26"/>
    </row>
    <row r="102" spans="3:5" ht="21" thickBot="1">
      <c r="C102" s="11" t="s">
        <v>28</v>
      </c>
      <c r="D102" s="12">
        <f>+D90</f>
        <v>183.4984</v>
      </c>
      <c r="E102" s="26"/>
    </row>
    <row r="103" spans="3:5" ht="21" thickBot="1">
      <c r="C103" s="14" t="s">
        <v>29</v>
      </c>
      <c r="D103" s="22">
        <f>SUM(D99:D102)</f>
        <v>3275.8449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50" zoomScaleNormal="50" zoomScalePageLayoutView="0" workbookViewId="0" topLeftCell="A1">
      <selection activeCell="K29" sqref="K29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+'[20]ESTR. SAN-ANDRES'!A5</f>
        <v>VIGENCIA:  0:00 horas 1 de DICIEMBRE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'[20]COMBUSTIBLES '!D7</f>
        <v>2352.38</v>
      </c>
      <c r="E6" s="12">
        <f>+D6</f>
        <v>2352.38</v>
      </c>
    </row>
    <row r="7" spans="3:5" ht="22.5" customHeight="1">
      <c r="C7" s="11" t="s">
        <v>8</v>
      </c>
      <c r="D7" s="12">
        <f>+D6*0.16</f>
        <v>376.3808</v>
      </c>
      <c r="E7" s="12">
        <f>+E6*0.16</f>
        <v>376.3808</v>
      </c>
    </row>
    <row r="8" spans="3:5" ht="22.5" customHeight="1">
      <c r="C8" s="13" t="s">
        <v>9</v>
      </c>
      <c r="D8" s="12">
        <f>+'[20]COMBUSTIBLES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3179.9213</v>
      </c>
      <c r="E11" s="15">
        <f>SUM(E6:E10)</f>
        <v>2766.4208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DICIEMBRE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2352.38</v>
      </c>
      <c r="E20" s="12">
        <f>+D20</f>
        <v>2352.38</v>
      </c>
    </row>
    <row r="21" spans="3:5" ht="22.5" customHeight="1">
      <c r="C21" s="11" t="s">
        <v>8</v>
      </c>
      <c r="D21" s="12">
        <f>+D20*0.16</f>
        <v>376.3808</v>
      </c>
      <c r="E21" s="12">
        <f>+E20*0.16</f>
        <v>376.3808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3218.6913</v>
      </c>
      <c r="E25" s="15">
        <f>SUM(E20:E24)</f>
        <v>2805.1908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DICIEMBRE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2352.38</v>
      </c>
      <c r="E34" s="12">
        <f>+D34</f>
        <v>2352.38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2803.5405</v>
      </c>
      <c r="E38" s="20">
        <f>SUM(E34:E37)</f>
        <v>2390.04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+'[20]ESTR. SAN-ANDRES'!B13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+'[20]ESTR. SAN-ANDRES'!B14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3195.4010352</v>
      </c>
      <c r="E42" s="15">
        <f>SUM(E38:E41)</f>
        <v>2781.9005352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DICIEMBRE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2352.38</v>
      </c>
      <c r="E52" s="12">
        <f>+D52</f>
        <v>2352.38</v>
      </c>
    </row>
    <row r="53" spans="3:5" ht="22.5" customHeight="1">
      <c r="C53" s="11" t="s">
        <v>8</v>
      </c>
      <c r="D53" s="12">
        <f>+D52*0.16</f>
        <v>376.3808</v>
      </c>
      <c r="E53" s="12">
        <f>+E52*0.16</f>
        <v>376.3808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3471.9189499999998</v>
      </c>
      <c r="E57" s="21">
        <f>SUM(E52:E56)</f>
        <v>3058.4184499999997</v>
      </c>
    </row>
    <row r="58" spans="3:5" ht="22.5" customHeight="1" thickBot="1">
      <c r="C58" s="11" t="s">
        <v>28</v>
      </c>
      <c r="D58" s="12">
        <f>+'[20]COMBUSTIBLES '!D14</f>
        <v>182.46</v>
      </c>
      <c r="E58" s="12">
        <f>+D58</f>
        <v>182.46</v>
      </c>
    </row>
    <row r="59" spans="3:5" ht="36.75" customHeight="1" thickBot="1">
      <c r="C59" s="14" t="s">
        <v>29</v>
      </c>
      <c r="D59" s="22">
        <f>SUM(D57:D58)</f>
        <v>3654.37895</v>
      </c>
      <c r="E59" s="22">
        <f>SUM(E57:E58)</f>
        <v>3240.8784499999997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DICIEMBRE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2352.38</v>
      </c>
      <c r="E68" s="12">
        <f>+D68</f>
        <v>2352.38</v>
      </c>
    </row>
    <row r="69" spans="3:5" ht="22.5" customHeight="1">
      <c r="C69" s="11" t="s">
        <v>8</v>
      </c>
      <c r="D69" s="12">
        <f>+D68*0.16</f>
        <v>376.3808</v>
      </c>
      <c r="E69" s="12">
        <f>+E68*0.16</f>
        <v>376.3808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3510.4413</v>
      </c>
      <c r="E73" s="21">
        <f>SUM(E68:E72)</f>
        <v>3096.9408</v>
      </c>
    </row>
    <row r="74" spans="3:5" ht="22.5" customHeight="1" thickBot="1">
      <c r="C74" s="11" t="s">
        <v>28</v>
      </c>
      <c r="D74" s="12">
        <f>+D58</f>
        <v>182.46</v>
      </c>
      <c r="E74" s="12">
        <f>+D74</f>
        <v>182.46</v>
      </c>
    </row>
    <row r="75" spans="3:5" ht="36.75" customHeight="1" thickBot="1">
      <c r="C75" s="14" t="s">
        <v>29</v>
      </c>
      <c r="D75" s="22">
        <f>SUM(D73:D74)</f>
        <v>3692.9013</v>
      </c>
      <c r="E75" s="22">
        <f>SUM(E73:E74)</f>
        <v>3279.4008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DICIEMBRE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2352.38</v>
      </c>
      <c r="E84" s="12">
        <f>+D84</f>
        <v>2352.38</v>
      </c>
    </row>
    <row r="85" spans="3:5" ht="20.25">
      <c r="C85" s="11" t="s">
        <v>8</v>
      </c>
      <c r="D85" s="12">
        <f>+D84*0.16</f>
        <v>376.3808</v>
      </c>
      <c r="E85" s="12">
        <f>+E84*0.16</f>
        <v>376.3808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3505.1391000000003</v>
      </c>
      <c r="E89" s="21">
        <f>SUM(E84:E88)</f>
        <v>3091.6386</v>
      </c>
    </row>
    <row r="90" spans="3:5" ht="21" thickBot="1">
      <c r="C90" s="11" t="s">
        <v>28</v>
      </c>
      <c r="D90" s="12">
        <f>+D74</f>
        <v>182.46</v>
      </c>
      <c r="E90" s="12">
        <f>+D90</f>
        <v>182.46</v>
      </c>
    </row>
    <row r="91" spans="3:5" ht="21" thickBot="1">
      <c r="C91" s="14" t="s">
        <v>29</v>
      </c>
      <c r="D91" s="22">
        <f>SUM(D89:D90)</f>
        <v>3687.5991000000004</v>
      </c>
      <c r="E91" s="22">
        <f>SUM(E89:E90)</f>
        <v>3274.0986000000003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DICIEMBRE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2352.38</v>
      </c>
      <c r="E99" s="26"/>
    </row>
    <row r="100" spans="3:5" ht="20.25">
      <c r="C100" s="11" t="s">
        <v>8</v>
      </c>
      <c r="D100" s="12">
        <f>+D99*0.16</f>
        <v>376.3808</v>
      </c>
      <c r="E100" s="26"/>
    </row>
    <row r="101" spans="3:5" ht="20.25">
      <c r="C101" s="11" t="s">
        <v>9</v>
      </c>
      <c r="D101" s="12">
        <f>+'[20]COMBUSTIBLES '!D11</f>
        <v>413.50050000000005</v>
      </c>
      <c r="E101" s="26"/>
    </row>
    <row r="102" spans="3:5" ht="21" thickBot="1">
      <c r="C102" s="11" t="s">
        <v>28</v>
      </c>
      <c r="D102" s="12">
        <f>+D90</f>
        <v>182.46</v>
      </c>
      <c r="E102" s="26"/>
    </row>
    <row r="103" spans="3:5" ht="21" thickBot="1">
      <c r="C103" s="14" t="s">
        <v>29</v>
      </c>
      <c r="D103" s="22">
        <f>SUM(D99:D102)</f>
        <v>3324.7213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zoomScale="50" zoomScaleNormal="50" zoomScalePageLayoutView="0" workbookViewId="0" topLeftCell="A1">
      <selection activeCell="B13" sqref="B13"/>
    </sheetView>
  </sheetViews>
  <sheetFormatPr defaultColWidth="11.421875" defaultRowHeight="30" customHeight="1"/>
  <cols>
    <col min="1" max="1" width="43.421875" style="5" customWidth="1"/>
    <col min="2" max="2" width="42.57421875" style="5" customWidth="1"/>
    <col min="3" max="3" width="56.00390625" style="5" customWidth="1"/>
    <col min="4" max="16384" width="11.421875" style="5" customWidth="1"/>
  </cols>
  <sheetData>
    <row r="1" spans="1:3" ht="30" customHeight="1">
      <c r="A1" s="28" t="s">
        <v>0</v>
      </c>
      <c r="B1" s="29"/>
      <c r="C1" s="30"/>
    </row>
    <row r="2" spans="1:3" ht="30" customHeight="1">
      <c r="A2" s="28" t="s">
        <v>1</v>
      </c>
      <c r="B2" s="29"/>
      <c r="C2" s="30"/>
    </row>
    <row r="3" spans="1:3" ht="30" customHeight="1">
      <c r="A3" s="29" t="s">
        <v>2</v>
      </c>
      <c r="B3" s="29"/>
      <c r="C3" s="30"/>
    </row>
    <row r="4" spans="1:3" ht="30" customHeight="1" thickBot="1">
      <c r="A4" s="31" t="s">
        <v>36</v>
      </c>
      <c r="B4" s="32"/>
      <c r="C4" s="30"/>
    </row>
    <row r="5" spans="1:3" ht="45" customHeight="1" thickBot="1">
      <c r="A5" s="33" t="s">
        <v>4</v>
      </c>
      <c r="B5" s="34" t="s">
        <v>5</v>
      </c>
      <c r="C5" s="34" t="s">
        <v>6</v>
      </c>
    </row>
    <row r="6" spans="1:3" ht="30" customHeight="1">
      <c r="A6" s="11" t="s">
        <v>7</v>
      </c>
      <c r="B6" s="12">
        <v>2077.27</v>
      </c>
      <c r="C6" s="12">
        <v>2077.27</v>
      </c>
    </row>
    <row r="7" spans="1:3" ht="30" customHeight="1">
      <c r="A7" s="11" t="s">
        <v>8</v>
      </c>
      <c r="B7" s="12">
        <v>332.3632</v>
      </c>
      <c r="C7" s="12">
        <v>332.3632</v>
      </c>
    </row>
    <row r="8" spans="1:3" ht="30" customHeight="1">
      <c r="A8" s="13" t="s">
        <v>9</v>
      </c>
      <c r="B8" s="12">
        <v>393.81</v>
      </c>
      <c r="C8" s="12"/>
    </row>
    <row r="9" spans="1:3" ht="30" customHeight="1">
      <c r="A9" s="11" t="s">
        <v>10</v>
      </c>
      <c r="B9" s="12"/>
      <c r="C9" s="12"/>
    </row>
    <row r="10" spans="1:3" ht="30" customHeight="1" thickBot="1">
      <c r="A10" s="11" t="s">
        <v>11</v>
      </c>
      <c r="B10" s="12">
        <v>37.66</v>
      </c>
      <c r="C10" s="12">
        <v>37.66</v>
      </c>
    </row>
    <row r="11" spans="1:3" ht="30" customHeight="1" thickBot="1">
      <c r="A11" s="14" t="s">
        <v>12</v>
      </c>
      <c r="B11" s="15">
        <v>2841.1032</v>
      </c>
      <c r="C11" s="15">
        <v>2447.2932</v>
      </c>
    </row>
    <row r="12" spans="1:3" ht="30" customHeight="1">
      <c r="A12" s="35" t="s">
        <v>13</v>
      </c>
      <c r="B12" s="36"/>
      <c r="C12" s="36"/>
    </row>
    <row r="13" spans="1:3" ht="30" customHeight="1">
      <c r="A13" s="36" t="s">
        <v>14</v>
      </c>
      <c r="B13" s="36"/>
      <c r="C13" s="36"/>
    </row>
    <row r="14" spans="1:3" ht="30" customHeight="1">
      <c r="A14" s="36"/>
      <c r="B14" s="36"/>
      <c r="C14" s="36"/>
    </row>
    <row r="15" spans="1:3" ht="30" customHeight="1">
      <c r="A15" s="28" t="s">
        <v>15</v>
      </c>
      <c r="B15" s="29"/>
      <c r="C15" s="30"/>
    </row>
    <row r="16" spans="1:3" ht="30" customHeight="1">
      <c r="A16" s="37" t="s">
        <v>1</v>
      </c>
      <c r="B16" s="29"/>
      <c r="C16" s="30"/>
    </row>
    <row r="17" spans="1:3" ht="30" customHeight="1">
      <c r="A17" s="29" t="s">
        <v>2</v>
      </c>
      <c r="B17" s="29"/>
      <c r="C17" s="30"/>
    </row>
    <row r="18" spans="1:3" ht="30" customHeight="1">
      <c r="A18" s="29"/>
      <c r="B18" s="29"/>
      <c r="C18" s="30"/>
    </row>
    <row r="19" spans="1:3" ht="30" customHeight="1" thickBot="1">
      <c r="A19" s="31" t="s">
        <v>36</v>
      </c>
      <c r="B19" s="32"/>
      <c r="C19" s="30"/>
    </row>
    <row r="20" spans="1:3" ht="45" customHeight="1" thickBot="1">
      <c r="A20" s="33" t="s">
        <v>4</v>
      </c>
      <c r="B20" s="34" t="s">
        <v>5</v>
      </c>
      <c r="C20" s="34" t="s">
        <v>6</v>
      </c>
    </row>
    <row r="21" spans="1:3" ht="30" customHeight="1">
      <c r="A21" s="11" t="s">
        <v>7</v>
      </c>
      <c r="B21" s="12">
        <v>2077.27</v>
      </c>
      <c r="C21" s="12">
        <v>2077.27</v>
      </c>
    </row>
    <row r="22" spans="1:3" ht="30" customHeight="1">
      <c r="A22" s="11" t="s">
        <v>8</v>
      </c>
      <c r="B22" s="12">
        <v>332.3632</v>
      </c>
      <c r="C22" s="12">
        <v>332.3632</v>
      </c>
    </row>
    <row r="23" spans="1:3" ht="30" customHeight="1">
      <c r="A23" s="13" t="s">
        <v>9</v>
      </c>
      <c r="B23" s="12">
        <v>393.81</v>
      </c>
      <c r="C23" s="12"/>
    </row>
    <row r="24" spans="1:3" ht="30" customHeight="1">
      <c r="A24" s="11" t="s">
        <v>10</v>
      </c>
      <c r="B24" s="12"/>
      <c r="C24" s="12"/>
    </row>
    <row r="25" spans="1:3" ht="30" customHeight="1" thickBot="1">
      <c r="A25" s="11" t="s">
        <v>11</v>
      </c>
      <c r="B25" s="12">
        <v>76.43</v>
      </c>
      <c r="C25" s="12">
        <v>76.43</v>
      </c>
    </row>
    <row r="26" spans="1:3" ht="30" customHeight="1" thickBot="1">
      <c r="A26" s="14" t="s">
        <v>12</v>
      </c>
      <c r="B26" s="15">
        <v>2879.8732</v>
      </c>
      <c r="C26" s="15">
        <v>2486.0632</v>
      </c>
    </row>
    <row r="27" spans="1:3" ht="30" customHeight="1">
      <c r="A27" s="35" t="s">
        <v>13</v>
      </c>
      <c r="B27" s="36"/>
      <c r="C27" s="36"/>
    </row>
    <row r="28" spans="1:3" ht="30" customHeight="1">
      <c r="A28" s="36" t="s">
        <v>14</v>
      </c>
      <c r="B28" s="36"/>
      <c r="C28" s="36"/>
    </row>
    <row r="29" spans="1:3" ht="30" customHeight="1">
      <c r="A29" s="35"/>
      <c r="B29" s="36"/>
      <c r="C29" s="36"/>
    </row>
    <row r="30" spans="1:3" ht="30" customHeight="1">
      <c r="A30" s="37" t="s">
        <v>16</v>
      </c>
      <c r="B30" s="29"/>
      <c r="C30" s="30"/>
    </row>
    <row r="31" spans="1:3" ht="30" customHeight="1">
      <c r="A31" s="37" t="s">
        <v>17</v>
      </c>
      <c r="B31" s="29"/>
      <c r="C31" s="30"/>
    </row>
    <row r="32" spans="1:3" ht="30" customHeight="1">
      <c r="A32" s="29" t="s">
        <v>2</v>
      </c>
      <c r="B32" s="29"/>
      <c r="C32" s="30"/>
    </row>
    <row r="33" spans="1:3" ht="30" customHeight="1">
      <c r="A33" s="29"/>
      <c r="B33" s="29"/>
      <c r="C33" s="30"/>
    </row>
    <row r="34" spans="1:3" ht="30" customHeight="1" thickBot="1">
      <c r="A34" s="31" t="s">
        <v>36</v>
      </c>
      <c r="B34" s="32"/>
      <c r="C34" s="30"/>
    </row>
    <row r="35" spans="1:3" ht="36.75" thickBot="1">
      <c r="A35" s="33" t="s">
        <v>4</v>
      </c>
      <c r="B35" s="34" t="s">
        <v>5</v>
      </c>
      <c r="C35" s="34" t="s">
        <v>6</v>
      </c>
    </row>
    <row r="36" spans="1:3" ht="30" customHeight="1">
      <c r="A36" s="11" t="s">
        <v>7</v>
      </c>
      <c r="B36" s="12">
        <v>2077.27</v>
      </c>
      <c r="C36" s="12">
        <v>2077.27</v>
      </c>
    </row>
    <row r="37" spans="1:3" ht="30" customHeight="1">
      <c r="A37" s="13" t="s">
        <v>9</v>
      </c>
      <c r="B37" s="12">
        <v>393.81</v>
      </c>
      <c r="C37" s="12"/>
    </row>
    <row r="38" spans="1:3" ht="30" customHeight="1">
      <c r="A38" s="11" t="s">
        <v>11</v>
      </c>
      <c r="B38" s="12">
        <v>37.66</v>
      </c>
      <c r="C38" s="12">
        <v>37.66</v>
      </c>
    </row>
    <row r="39" spans="1:3" ht="30" customHeight="1" thickBot="1">
      <c r="A39" s="11" t="s">
        <v>18</v>
      </c>
      <c r="B39" s="12"/>
      <c r="C39" s="12"/>
    </row>
    <row r="40" spans="1:3" ht="30" customHeight="1" thickBot="1">
      <c r="A40" s="19" t="s">
        <v>19</v>
      </c>
      <c r="B40" s="20">
        <v>2508.74</v>
      </c>
      <c r="C40" s="20">
        <v>2114.93</v>
      </c>
    </row>
    <row r="41" spans="1:3" ht="30" customHeight="1">
      <c r="A41" s="11" t="s">
        <v>20</v>
      </c>
      <c r="B41" s="12"/>
      <c r="C41" s="12"/>
    </row>
    <row r="42" spans="1:3" ht="30" customHeight="1">
      <c r="A42" s="11" t="s">
        <v>21</v>
      </c>
      <c r="B42" s="12">
        <v>329.95313519999996</v>
      </c>
      <c r="C42" s="12">
        <v>329.95313519999996</v>
      </c>
    </row>
    <row r="43" spans="1:3" ht="30" customHeight="1" thickBot="1">
      <c r="A43" s="11" t="s">
        <v>22</v>
      </c>
      <c r="B43" s="12">
        <v>61.907399999999996</v>
      </c>
      <c r="C43" s="12">
        <v>61.907399999999996</v>
      </c>
    </row>
    <row r="44" spans="1:3" ht="30" customHeight="1" thickBot="1">
      <c r="A44" s="14" t="s">
        <v>23</v>
      </c>
      <c r="B44" s="15">
        <v>2900.6005351999997</v>
      </c>
      <c r="C44" s="15">
        <v>2506.7905352</v>
      </c>
    </row>
    <row r="45" spans="1:3" ht="30" customHeight="1">
      <c r="A45" s="36" t="s">
        <v>14</v>
      </c>
      <c r="B45" s="36"/>
      <c r="C45" s="36"/>
    </row>
    <row r="46" spans="1:3" ht="30" customHeight="1">
      <c r="A46" s="38" t="s">
        <v>24</v>
      </c>
      <c r="B46" s="38"/>
      <c r="C46" s="38"/>
    </row>
    <row r="47" spans="1:3" ht="30" customHeight="1">
      <c r="A47" s="38"/>
      <c r="B47" s="38"/>
      <c r="C47" s="38"/>
    </row>
    <row r="48" spans="1:3" ht="30" customHeight="1">
      <c r="A48" s="37" t="s">
        <v>25</v>
      </c>
      <c r="B48" s="29"/>
      <c r="C48" s="30"/>
    </row>
    <row r="49" spans="1:3" ht="30" customHeight="1">
      <c r="A49" s="37" t="s">
        <v>26</v>
      </c>
      <c r="B49" s="29"/>
      <c r="C49" s="30"/>
    </row>
    <row r="50" spans="1:3" ht="30" customHeight="1">
      <c r="A50" s="29" t="s">
        <v>27</v>
      </c>
      <c r="B50" s="29"/>
      <c r="C50" s="30"/>
    </row>
    <row r="51" spans="1:3" ht="30" customHeight="1">
      <c r="A51" s="29" t="s">
        <v>2</v>
      </c>
      <c r="B51" s="29"/>
      <c r="C51" s="30"/>
    </row>
    <row r="52" spans="1:3" ht="30" customHeight="1">
      <c r="A52" s="29"/>
      <c r="B52" s="29"/>
      <c r="C52" s="30"/>
    </row>
    <row r="53" spans="1:3" ht="30" customHeight="1" thickBot="1">
      <c r="A53" s="31" t="s">
        <v>36</v>
      </c>
      <c r="B53" s="32"/>
      <c r="C53" s="30"/>
    </row>
    <row r="54" spans="1:3" ht="45" customHeight="1" thickBot="1">
      <c r="A54" s="33" t="s">
        <v>4</v>
      </c>
      <c r="B54" s="34" t="s">
        <v>5</v>
      </c>
      <c r="C54" s="34" t="s">
        <v>6</v>
      </c>
    </row>
    <row r="55" spans="1:3" ht="30" customHeight="1">
      <c r="A55" s="11" t="s">
        <v>7</v>
      </c>
      <c r="B55" s="12">
        <v>2077.27</v>
      </c>
      <c r="C55" s="12">
        <v>2077.27</v>
      </c>
    </row>
    <row r="56" spans="1:3" ht="30" customHeight="1">
      <c r="A56" s="11" t="s">
        <v>8</v>
      </c>
      <c r="B56" s="12">
        <v>332.3632</v>
      </c>
      <c r="C56" s="12">
        <v>332.3632</v>
      </c>
    </row>
    <row r="57" spans="1:3" ht="30" customHeight="1">
      <c r="A57" s="13" t="s">
        <v>9</v>
      </c>
      <c r="B57" s="12">
        <v>393.81</v>
      </c>
      <c r="C57" s="12"/>
    </row>
    <row r="58" spans="1:3" ht="30" customHeight="1">
      <c r="A58" s="11" t="s">
        <v>11</v>
      </c>
      <c r="B58" s="12">
        <v>286.16</v>
      </c>
      <c r="C58" s="12">
        <v>286.16</v>
      </c>
    </row>
    <row r="59" spans="1:3" ht="30" customHeight="1">
      <c r="A59" s="11" t="s">
        <v>10</v>
      </c>
      <c r="B59" s="12">
        <v>43.49764999999999</v>
      </c>
      <c r="C59" s="12">
        <v>43.49764999999999</v>
      </c>
    </row>
    <row r="60" spans="1:3" ht="30" customHeight="1">
      <c r="A60" s="11" t="s">
        <v>12</v>
      </c>
      <c r="B60" s="21">
        <v>3133.10085</v>
      </c>
      <c r="C60" s="21">
        <v>2739.29085</v>
      </c>
    </row>
    <row r="61" spans="1:3" ht="30" customHeight="1" thickBot="1">
      <c r="A61" s="11" t="s">
        <v>28</v>
      </c>
      <c r="B61" s="12">
        <v>180.79</v>
      </c>
      <c r="C61" s="12">
        <v>180.79</v>
      </c>
    </row>
    <row r="62" spans="1:3" ht="30" customHeight="1" thickBot="1">
      <c r="A62" s="14" t="s">
        <v>29</v>
      </c>
      <c r="B62" s="22">
        <v>3313.89085</v>
      </c>
      <c r="C62" s="22">
        <v>2920.08085</v>
      </c>
    </row>
    <row r="63" spans="1:3" ht="30" customHeight="1">
      <c r="A63" s="39" t="s">
        <v>30</v>
      </c>
      <c r="B63" s="36"/>
      <c r="C63" s="36"/>
    </row>
    <row r="64" spans="1:3" ht="30" customHeight="1">
      <c r="A64" s="36" t="s">
        <v>14</v>
      </c>
      <c r="B64" s="38"/>
      <c r="C64" s="38"/>
    </row>
    <row r="65" spans="1:3" ht="30" customHeight="1">
      <c r="A65" s="38"/>
      <c r="B65" s="38"/>
      <c r="C65" s="38"/>
    </row>
    <row r="66" spans="1:3" ht="30" customHeight="1">
      <c r="A66" s="37" t="s">
        <v>25</v>
      </c>
      <c r="B66" s="29"/>
      <c r="C66" s="30"/>
    </row>
    <row r="67" spans="1:3" ht="30" customHeight="1">
      <c r="A67" s="37" t="s">
        <v>31</v>
      </c>
      <c r="B67" s="29"/>
      <c r="C67" s="30"/>
    </row>
    <row r="68" spans="1:3" ht="30" customHeight="1">
      <c r="A68" s="29" t="s">
        <v>2</v>
      </c>
      <c r="B68" s="29"/>
      <c r="C68" s="30"/>
    </row>
    <row r="69" spans="1:3" ht="30" customHeight="1">
      <c r="A69" s="29"/>
      <c r="B69" s="29"/>
      <c r="C69" s="30"/>
    </row>
    <row r="70" spans="1:3" ht="30" customHeight="1" thickBot="1">
      <c r="A70" s="31" t="s">
        <v>36</v>
      </c>
      <c r="B70" s="32"/>
      <c r="C70" s="30"/>
    </row>
    <row r="71" spans="1:3" ht="55.5" customHeight="1" thickBot="1">
      <c r="A71" s="33" t="s">
        <v>4</v>
      </c>
      <c r="B71" s="34" t="s">
        <v>5</v>
      </c>
      <c r="C71" s="34" t="s">
        <v>6</v>
      </c>
    </row>
    <row r="72" spans="1:3" ht="30" customHeight="1">
      <c r="A72" s="11" t="s">
        <v>7</v>
      </c>
      <c r="B72" s="12">
        <v>2077.27</v>
      </c>
      <c r="C72" s="12">
        <v>2077.27</v>
      </c>
    </row>
    <row r="73" spans="1:3" ht="30" customHeight="1">
      <c r="A73" s="11" t="s">
        <v>8</v>
      </c>
      <c r="B73" s="12">
        <v>332.3632</v>
      </c>
      <c r="C73" s="12">
        <v>332.3632</v>
      </c>
    </row>
    <row r="74" spans="1:3" ht="30" customHeight="1">
      <c r="A74" s="13" t="s">
        <v>9</v>
      </c>
      <c r="B74" s="12">
        <v>393.81</v>
      </c>
      <c r="C74" s="12"/>
    </row>
    <row r="75" spans="1:3" ht="30" customHeight="1">
      <c r="A75" s="11" t="s">
        <v>11</v>
      </c>
      <c r="B75" s="12"/>
      <c r="C75" s="12"/>
    </row>
    <row r="76" spans="1:3" ht="30" customHeight="1">
      <c r="A76" s="11" t="s">
        <v>10</v>
      </c>
      <c r="B76" s="12">
        <v>368.18</v>
      </c>
      <c r="C76" s="12">
        <v>368.18</v>
      </c>
    </row>
    <row r="77" spans="1:3" ht="30" customHeight="1">
      <c r="A77" s="11" t="s">
        <v>12</v>
      </c>
      <c r="B77" s="21">
        <v>3171.6232</v>
      </c>
      <c r="C77" s="21">
        <v>2777.8132</v>
      </c>
    </row>
    <row r="78" spans="1:3" ht="30" customHeight="1" thickBot="1">
      <c r="A78" s="11" t="s">
        <v>28</v>
      </c>
      <c r="B78" s="12">
        <v>180.79</v>
      </c>
      <c r="C78" s="12">
        <v>180.79</v>
      </c>
    </row>
    <row r="79" spans="1:3" ht="30" customHeight="1" thickBot="1">
      <c r="A79" s="14" t="s">
        <v>29</v>
      </c>
      <c r="B79" s="22">
        <v>3352.4132</v>
      </c>
      <c r="C79" s="22">
        <v>2958.6032</v>
      </c>
    </row>
    <row r="80" spans="1:3" ht="30" customHeight="1">
      <c r="A80" s="39" t="s">
        <v>30</v>
      </c>
      <c r="B80" s="36"/>
      <c r="C80" s="36"/>
    </row>
    <row r="81" spans="1:3" ht="30" customHeight="1">
      <c r="A81" s="39"/>
      <c r="B81" s="36"/>
      <c r="C81" s="36"/>
    </row>
    <row r="82" spans="1:3" ht="30" customHeight="1">
      <c r="A82" s="37" t="s">
        <v>25</v>
      </c>
      <c r="B82" s="29"/>
      <c r="C82" s="30"/>
    </row>
    <row r="83" spans="1:3" ht="30" customHeight="1">
      <c r="A83" s="37" t="s">
        <v>32</v>
      </c>
      <c r="B83" s="29"/>
      <c r="C83" s="30"/>
    </row>
    <row r="84" spans="1:3" ht="30" customHeight="1">
      <c r="A84" s="29" t="s">
        <v>2</v>
      </c>
      <c r="B84" s="29"/>
      <c r="C84" s="30"/>
    </row>
    <row r="85" spans="1:3" ht="30" customHeight="1">
      <c r="A85" s="29"/>
      <c r="B85" s="29"/>
      <c r="C85" s="30"/>
    </row>
    <row r="86" spans="1:3" ht="30" customHeight="1" thickBot="1">
      <c r="A86" s="31" t="s">
        <v>36</v>
      </c>
      <c r="B86" s="32"/>
      <c r="C86" s="30"/>
    </row>
    <row r="87" spans="1:3" ht="45" customHeight="1" thickBot="1">
      <c r="A87" s="33" t="s">
        <v>4</v>
      </c>
      <c r="B87" s="34" t="s">
        <v>5</v>
      </c>
      <c r="C87" s="34" t="s">
        <v>6</v>
      </c>
    </row>
    <row r="88" spans="1:3" ht="30" customHeight="1">
      <c r="A88" s="11" t="s">
        <v>7</v>
      </c>
      <c r="B88" s="12">
        <v>2077.27</v>
      </c>
      <c r="C88" s="12">
        <v>2077.27</v>
      </c>
    </row>
    <row r="89" spans="1:3" ht="30" customHeight="1">
      <c r="A89" s="11" t="s">
        <v>8</v>
      </c>
      <c r="B89" s="12">
        <v>332.3632</v>
      </c>
      <c r="C89" s="12">
        <v>332.3632</v>
      </c>
    </row>
    <row r="90" spans="1:3" ht="30" customHeight="1">
      <c r="A90" s="13" t="s">
        <v>9</v>
      </c>
      <c r="B90" s="12">
        <v>393.81</v>
      </c>
      <c r="C90" s="12"/>
    </row>
    <row r="91" spans="1:3" ht="30" customHeight="1">
      <c r="A91" s="11" t="s">
        <v>11</v>
      </c>
      <c r="B91" s="12"/>
      <c r="C91" s="12"/>
    </row>
    <row r="92" spans="1:3" ht="30" customHeight="1">
      <c r="A92" s="11" t="s">
        <v>10</v>
      </c>
      <c r="B92" s="12">
        <v>362.8778</v>
      </c>
      <c r="C92" s="12">
        <v>362.8778</v>
      </c>
    </row>
    <row r="93" spans="1:3" ht="30" customHeight="1">
      <c r="A93" s="11" t="s">
        <v>12</v>
      </c>
      <c r="B93" s="21">
        <v>3166.321</v>
      </c>
      <c r="C93" s="21">
        <v>2772.5110000000004</v>
      </c>
    </row>
    <row r="94" spans="1:3" ht="30" customHeight="1" thickBot="1">
      <c r="A94" s="11" t="s">
        <v>28</v>
      </c>
      <c r="B94" s="12">
        <v>180.79</v>
      </c>
      <c r="C94" s="12">
        <v>180.79</v>
      </c>
    </row>
    <row r="95" spans="1:3" ht="30" customHeight="1" thickBot="1">
      <c r="A95" s="14" t="s">
        <v>29</v>
      </c>
      <c r="B95" s="22">
        <v>3347.111</v>
      </c>
      <c r="C95" s="22">
        <v>2953.3010000000004</v>
      </c>
    </row>
    <row r="96" spans="1:3" ht="30" customHeight="1">
      <c r="A96" s="39" t="s">
        <v>33</v>
      </c>
      <c r="B96" s="36"/>
      <c r="C96" s="36"/>
    </row>
    <row r="97" spans="1:3" ht="30" customHeight="1">
      <c r="A97" s="38"/>
      <c r="B97" s="38"/>
      <c r="C97" s="38"/>
    </row>
    <row r="98" spans="1:3" ht="30" customHeight="1">
      <c r="A98" s="48" t="s">
        <v>34</v>
      </c>
      <c r="B98" s="48"/>
      <c r="C98" s="30"/>
    </row>
    <row r="99" spans="1:3" ht="30" customHeight="1">
      <c r="A99" s="49" t="s">
        <v>2</v>
      </c>
      <c r="B99" s="49"/>
      <c r="C99" s="30"/>
    </row>
    <row r="100" spans="1:3" ht="30" customHeight="1" thickBot="1">
      <c r="A100" s="50" t="s">
        <v>36</v>
      </c>
      <c r="B100" s="50"/>
      <c r="C100" s="30"/>
    </row>
    <row r="101" spans="1:3" ht="30" customHeight="1" thickBot="1">
      <c r="A101" s="33" t="s">
        <v>4</v>
      </c>
      <c r="B101" s="40" t="s">
        <v>35</v>
      </c>
      <c r="C101" s="41"/>
    </row>
    <row r="102" spans="1:3" ht="30" customHeight="1">
      <c r="A102" s="11" t="s">
        <v>7</v>
      </c>
      <c r="B102" s="12">
        <v>2077.27</v>
      </c>
      <c r="C102" s="26"/>
    </row>
    <row r="103" spans="1:3" ht="30" customHeight="1">
      <c r="A103" s="11" t="s">
        <v>8</v>
      </c>
      <c r="B103" s="12">
        <v>332.3632</v>
      </c>
      <c r="C103" s="26"/>
    </row>
    <row r="104" spans="1:3" ht="30" customHeight="1">
      <c r="A104" s="11" t="s">
        <v>9</v>
      </c>
      <c r="B104" s="12">
        <v>393.81</v>
      </c>
      <c r="C104" s="26"/>
    </row>
    <row r="105" spans="1:3" ht="30" customHeight="1" thickBot="1">
      <c r="A105" s="11" t="s">
        <v>28</v>
      </c>
      <c r="B105" s="12">
        <v>180.79</v>
      </c>
      <c r="C105" s="26"/>
    </row>
    <row r="106" spans="1:3" ht="30" customHeight="1" thickBot="1">
      <c r="A106" s="14" t="s">
        <v>29</v>
      </c>
      <c r="B106" s="22">
        <v>2984.2332</v>
      </c>
      <c r="C106" s="27"/>
    </row>
  </sheetData>
  <sheetProtection password="DFD7" sheet="1" objects="1" scenarios="1"/>
  <mergeCells count="3">
    <mergeCell ref="A98:B98"/>
    <mergeCell ref="A99:B99"/>
    <mergeCell ref="A100:B10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D6" sqref="D6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+'[4]ESTR. SAN-ANDRES'!A6</f>
        <v>VIGENCIA:  0:00 horas 1 de MARZO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'[4]COMBUSTIBLES '!D7</f>
        <v>2078.57</v>
      </c>
      <c r="E6" s="12">
        <f>+D6</f>
        <v>2078.57</v>
      </c>
    </row>
    <row r="7" spans="3:5" ht="22.5" customHeight="1">
      <c r="C7" s="11" t="s">
        <v>8</v>
      </c>
      <c r="D7" s="12">
        <f>+D6*0.16</f>
        <v>332.57120000000003</v>
      </c>
      <c r="E7" s="12">
        <f>+E6*0.16</f>
        <v>332.57120000000003</v>
      </c>
    </row>
    <row r="8" spans="3:5" ht="22.5" customHeight="1">
      <c r="C8" s="13" t="s">
        <v>9</v>
      </c>
      <c r="D8" s="12">
        <f>+'[4]COMBUSTIBLES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2862.3017</v>
      </c>
      <c r="E11" s="15">
        <f>SUM(E6:E10)</f>
        <v>2448.8012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MARZO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2078.57</v>
      </c>
      <c r="E20" s="12">
        <f>+D20</f>
        <v>2078.57</v>
      </c>
    </row>
    <row r="21" spans="3:5" ht="22.5" customHeight="1">
      <c r="C21" s="11" t="s">
        <v>8</v>
      </c>
      <c r="D21" s="12">
        <f>+D20*0.16</f>
        <v>332.57120000000003</v>
      </c>
      <c r="E21" s="12">
        <f>+E20*0.16</f>
        <v>332.57120000000003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2901.0717</v>
      </c>
      <c r="E25" s="15">
        <f>SUM(E20:E24)</f>
        <v>2487.5712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MARZO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2078.57</v>
      </c>
      <c r="E34" s="12">
        <f>+D34</f>
        <v>2078.57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2529.7305</v>
      </c>
      <c r="E38" s="20">
        <f>SUM(E34:E37)</f>
        <v>2116.23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+'[4]ESTR. SAN-ANDRES'!B14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+'[4]ESTR. SAN-ANDRES'!B15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2921.5910352</v>
      </c>
      <c r="E42" s="15">
        <f>SUM(E38:E41)</f>
        <v>2508.0905352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MARZO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2078.57</v>
      </c>
      <c r="E52" s="12">
        <f>+D52</f>
        <v>2078.57</v>
      </c>
    </row>
    <row r="53" spans="3:5" ht="22.5" customHeight="1">
      <c r="C53" s="11" t="s">
        <v>8</v>
      </c>
      <c r="D53" s="12">
        <f>+D52*0.16</f>
        <v>332.57120000000003</v>
      </c>
      <c r="E53" s="12">
        <f>+E52*0.16</f>
        <v>332.57120000000003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3154.29935</v>
      </c>
      <c r="E57" s="21">
        <f>SUM(E52:E56)</f>
        <v>2740.7988499999997</v>
      </c>
    </row>
    <row r="58" spans="3:5" ht="22.5" customHeight="1" thickBot="1">
      <c r="C58" s="11" t="s">
        <v>28</v>
      </c>
      <c r="D58" s="12">
        <f>+'[4]COMBUSTIBLES '!D14</f>
        <v>179.13</v>
      </c>
      <c r="E58" s="12">
        <f>+D58</f>
        <v>179.13</v>
      </c>
    </row>
    <row r="59" spans="3:5" ht="36.75" customHeight="1" thickBot="1">
      <c r="C59" s="14" t="s">
        <v>29</v>
      </c>
      <c r="D59" s="22">
        <f>SUM(D57:D58)</f>
        <v>3333.42935</v>
      </c>
      <c r="E59" s="22">
        <f>SUM(E57:E58)</f>
        <v>2919.92885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MARZO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2078.57</v>
      </c>
      <c r="E68" s="12">
        <f>+D68</f>
        <v>2078.57</v>
      </c>
    </row>
    <row r="69" spans="3:5" ht="22.5" customHeight="1">
      <c r="C69" s="11" t="s">
        <v>8</v>
      </c>
      <c r="D69" s="12">
        <f>+D68*0.16</f>
        <v>332.57120000000003</v>
      </c>
      <c r="E69" s="12">
        <f>+E68*0.16</f>
        <v>332.57120000000003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3192.8217</v>
      </c>
      <c r="E73" s="21">
        <f>SUM(E68:E72)</f>
        <v>2779.3212</v>
      </c>
    </row>
    <row r="74" spans="3:5" ht="22.5" customHeight="1" thickBot="1">
      <c r="C74" s="11" t="s">
        <v>28</v>
      </c>
      <c r="D74" s="12">
        <f>+D58</f>
        <v>179.13</v>
      </c>
      <c r="E74" s="12">
        <f>+D74</f>
        <v>179.13</v>
      </c>
    </row>
    <row r="75" spans="3:5" ht="36.75" customHeight="1" thickBot="1">
      <c r="C75" s="14" t="s">
        <v>29</v>
      </c>
      <c r="D75" s="22">
        <f>SUM(D73:D74)</f>
        <v>3371.9517</v>
      </c>
      <c r="E75" s="22">
        <f>SUM(E73:E74)</f>
        <v>2958.4512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MARZO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2078.57</v>
      </c>
      <c r="E84" s="12">
        <f>+D84</f>
        <v>2078.57</v>
      </c>
    </row>
    <row r="85" spans="3:5" ht="20.25">
      <c r="C85" s="11" t="s">
        <v>8</v>
      </c>
      <c r="D85" s="12">
        <f>+D84*0.16</f>
        <v>332.57120000000003</v>
      </c>
      <c r="E85" s="12">
        <f>+E84*0.16</f>
        <v>332.57120000000003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3187.5195000000003</v>
      </c>
      <c r="E89" s="21">
        <f>SUM(E84:E88)</f>
        <v>2774.0190000000002</v>
      </c>
    </row>
    <row r="90" spans="3:5" ht="21" thickBot="1">
      <c r="C90" s="11" t="s">
        <v>28</v>
      </c>
      <c r="D90" s="12">
        <f>+D74</f>
        <v>179.13</v>
      </c>
      <c r="E90" s="12">
        <f>+D90</f>
        <v>179.13</v>
      </c>
    </row>
    <row r="91" spans="3:5" ht="21" thickBot="1">
      <c r="C91" s="14" t="s">
        <v>29</v>
      </c>
      <c r="D91" s="22">
        <f>SUM(D89:D90)</f>
        <v>3366.6495000000004</v>
      </c>
      <c r="E91" s="22">
        <f>SUM(E89:E90)</f>
        <v>2953.1490000000003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MARZO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2078.57</v>
      </c>
      <c r="E99" s="26"/>
    </row>
    <row r="100" spans="3:5" ht="20.25">
      <c r="C100" s="11" t="s">
        <v>8</v>
      </c>
      <c r="D100" s="12">
        <f>+D99*0.16</f>
        <v>332.57120000000003</v>
      </c>
      <c r="E100" s="26"/>
    </row>
    <row r="101" spans="3:5" ht="20.25">
      <c r="C101" s="11" t="s">
        <v>9</v>
      </c>
      <c r="D101" s="12">
        <f>+'[4]COMBUSTIBLES '!D11</f>
        <v>413.50050000000005</v>
      </c>
      <c r="E101" s="26"/>
    </row>
    <row r="102" spans="3:5" ht="21" thickBot="1">
      <c r="C102" s="11" t="s">
        <v>28</v>
      </c>
      <c r="D102" s="12">
        <f>+D90</f>
        <v>179.13</v>
      </c>
      <c r="E102" s="26"/>
    </row>
    <row r="103" spans="3:5" ht="21" thickBot="1">
      <c r="C103" s="14" t="s">
        <v>29</v>
      </c>
      <c r="D103" s="22">
        <f>SUM(D99:D102)</f>
        <v>3003.7717000000002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DFD7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D19" sqref="D19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+'[7]ESTR. SAN-ANDRES'!A6</f>
        <v>VIGENCIA:  0:00 horas 1 de ABRIL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'[7]COMBUSTIBLES '!D7</f>
        <v>2104.01</v>
      </c>
      <c r="E6" s="12">
        <f>+D6</f>
        <v>2104.01</v>
      </c>
    </row>
    <row r="7" spans="3:5" ht="22.5" customHeight="1">
      <c r="C7" s="11" t="s">
        <v>8</v>
      </c>
      <c r="D7" s="12">
        <f>+D6*0.16</f>
        <v>336.64160000000004</v>
      </c>
      <c r="E7" s="12">
        <f>+E6*0.16</f>
        <v>336.64160000000004</v>
      </c>
    </row>
    <row r="8" spans="3:5" ht="22.5" customHeight="1">
      <c r="C8" s="13" t="s">
        <v>9</v>
      </c>
      <c r="D8" s="12">
        <f>+'[7]COMBUSTIBLES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2891.8121</v>
      </c>
      <c r="E11" s="15">
        <f>SUM(E6:E10)</f>
        <v>2478.3116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ABRIL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2104.01</v>
      </c>
      <c r="E20" s="12">
        <f>+D20</f>
        <v>2104.01</v>
      </c>
    </row>
    <row r="21" spans="3:5" ht="22.5" customHeight="1">
      <c r="C21" s="11" t="s">
        <v>8</v>
      </c>
      <c r="D21" s="12">
        <f>+D20*0.16</f>
        <v>336.64160000000004</v>
      </c>
      <c r="E21" s="12">
        <f>+E20*0.16</f>
        <v>336.64160000000004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2930.5821</v>
      </c>
      <c r="E25" s="15">
        <f>SUM(E20:E24)</f>
        <v>2517.0816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ABRIL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2104.01</v>
      </c>
      <c r="E34" s="12">
        <f>+D34</f>
        <v>2104.01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2555.1705</v>
      </c>
      <c r="E38" s="20">
        <f>SUM(E34:E37)</f>
        <v>2141.67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+'[7]ESTR. SAN-ANDRES'!B14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+'[7]ESTR. SAN-ANDRES'!B15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2947.0310352</v>
      </c>
      <c r="E42" s="15">
        <f>SUM(E38:E41)</f>
        <v>2533.5305352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ABRIL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2104.01</v>
      </c>
      <c r="E52" s="12">
        <f>+D52</f>
        <v>2104.01</v>
      </c>
    </row>
    <row r="53" spans="3:5" ht="22.5" customHeight="1">
      <c r="C53" s="11" t="s">
        <v>8</v>
      </c>
      <c r="D53" s="12">
        <f>+D52*0.16</f>
        <v>336.64160000000004</v>
      </c>
      <c r="E53" s="12">
        <f>+E52*0.16</f>
        <v>336.64160000000004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3183.80975</v>
      </c>
      <c r="E57" s="21">
        <f>SUM(E52:E56)</f>
        <v>2770.30925</v>
      </c>
    </row>
    <row r="58" spans="3:5" ht="22.5" customHeight="1" thickBot="1">
      <c r="C58" s="11" t="s">
        <v>28</v>
      </c>
      <c r="D58" s="12">
        <f>+'[7]COMBUSTIBLES '!D14</f>
        <v>179.77</v>
      </c>
      <c r="E58" s="12">
        <f>+D58</f>
        <v>179.77</v>
      </c>
    </row>
    <row r="59" spans="3:5" ht="36.75" customHeight="1" thickBot="1">
      <c r="C59" s="14" t="s">
        <v>29</v>
      </c>
      <c r="D59" s="22">
        <f>SUM(D57:D58)</f>
        <v>3363.57975</v>
      </c>
      <c r="E59" s="22">
        <f>SUM(E57:E58)</f>
        <v>2950.07925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ABRIL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2104.01</v>
      </c>
      <c r="E68" s="12">
        <f>+D68</f>
        <v>2104.01</v>
      </c>
    </row>
    <row r="69" spans="3:5" ht="22.5" customHeight="1">
      <c r="C69" s="11" t="s">
        <v>8</v>
      </c>
      <c r="D69" s="12">
        <f>+D68*0.16</f>
        <v>336.64160000000004</v>
      </c>
      <c r="E69" s="12">
        <f>+E68*0.16</f>
        <v>336.64160000000004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3222.3321</v>
      </c>
      <c r="E73" s="21">
        <f>SUM(E68:E72)</f>
        <v>2808.8316</v>
      </c>
    </row>
    <row r="74" spans="3:5" ht="22.5" customHeight="1" thickBot="1">
      <c r="C74" s="11" t="s">
        <v>28</v>
      </c>
      <c r="D74" s="12">
        <f>+D58</f>
        <v>179.77</v>
      </c>
      <c r="E74" s="12">
        <f>+D74</f>
        <v>179.77</v>
      </c>
    </row>
    <row r="75" spans="3:5" ht="36.75" customHeight="1" thickBot="1">
      <c r="C75" s="14" t="s">
        <v>29</v>
      </c>
      <c r="D75" s="22">
        <f>SUM(D73:D74)</f>
        <v>3402.1021</v>
      </c>
      <c r="E75" s="22">
        <f>SUM(E73:E74)</f>
        <v>2988.6016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ABRIL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2104.01</v>
      </c>
      <c r="E84" s="12">
        <f>+D84</f>
        <v>2104.01</v>
      </c>
    </row>
    <row r="85" spans="3:5" ht="20.25">
      <c r="C85" s="11" t="s">
        <v>8</v>
      </c>
      <c r="D85" s="12">
        <f>+D84*0.16</f>
        <v>336.64160000000004</v>
      </c>
      <c r="E85" s="12">
        <f>+E84*0.16</f>
        <v>336.64160000000004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3217.0299000000005</v>
      </c>
      <c r="E89" s="21">
        <f>SUM(E84:E88)</f>
        <v>2803.5294000000004</v>
      </c>
    </row>
    <row r="90" spans="3:5" ht="21" thickBot="1">
      <c r="C90" s="11" t="s">
        <v>28</v>
      </c>
      <c r="D90" s="12">
        <f>+D74</f>
        <v>179.77</v>
      </c>
      <c r="E90" s="12">
        <f>+D90</f>
        <v>179.77</v>
      </c>
    </row>
    <row r="91" spans="3:5" ht="21" thickBot="1">
      <c r="C91" s="14" t="s">
        <v>29</v>
      </c>
      <c r="D91" s="22">
        <f>SUM(D89:D90)</f>
        <v>3396.7999000000004</v>
      </c>
      <c r="E91" s="22">
        <f>SUM(E89:E90)</f>
        <v>2983.2994000000003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ABRIL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2104.01</v>
      </c>
      <c r="E99" s="26"/>
    </row>
    <row r="100" spans="3:5" ht="20.25">
      <c r="C100" s="11" t="s">
        <v>8</v>
      </c>
      <c r="D100" s="12">
        <f>+D99*0.16</f>
        <v>336.64160000000004</v>
      </c>
      <c r="E100" s="26"/>
    </row>
    <row r="101" spans="3:5" ht="20.25">
      <c r="C101" s="11" t="s">
        <v>9</v>
      </c>
      <c r="D101" s="12">
        <f>+'[7]COMBUSTIBLES '!D11</f>
        <v>413.50050000000005</v>
      </c>
      <c r="E101" s="26"/>
    </row>
    <row r="102" spans="3:5" ht="21" thickBot="1">
      <c r="C102" s="11" t="s">
        <v>28</v>
      </c>
      <c r="D102" s="12">
        <f>+D90</f>
        <v>179.77</v>
      </c>
      <c r="E102" s="26"/>
    </row>
    <row r="103" spans="3:5" ht="21" thickBot="1">
      <c r="C103" s="14" t="s">
        <v>29</v>
      </c>
      <c r="D103" s="22">
        <f>SUM(D99:D102)</f>
        <v>3033.9221000000002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C3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I24" sqref="I24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+'[8]ESTR. SAN-ANDRES'!A6</f>
        <v>VIGENCIA:  0:00 horas 1 de MAYO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'[8]COMBUSTIBLES '!D7</f>
        <v>2124.89</v>
      </c>
      <c r="E6" s="12">
        <f>+D6</f>
        <v>2124.89</v>
      </c>
    </row>
    <row r="7" spans="3:5" ht="22.5" customHeight="1">
      <c r="C7" s="11" t="s">
        <v>8</v>
      </c>
      <c r="D7" s="12">
        <f>+D6*0.16</f>
        <v>339.9824</v>
      </c>
      <c r="E7" s="12">
        <f>+E6*0.16</f>
        <v>339.9824</v>
      </c>
    </row>
    <row r="8" spans="3:5" ht="22.5" customHeight="1">
      <c r="C8" s="13" t="s">
        <v>9</v>
      </c>
      <c r="D8" s="12">
        <f>+'[8]COMBUSTIBLES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2916.0328999999997</v>
      </c>
      <c r="E11" s="15">
        <f>SUM(E6:E10)</f>
        <v>2502.5323999999996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MAYO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2124.89</v>
      </c>
      <c r="E20" s="12">
        <f>+D20</f>
        <v>2124.89</v>
      </c>
    </row>
    <row r="21" spans="3:5" ht="22.5" customHeight="1">
      <c r="C21" s="11" t="s">
        <v>8</v>
      </c>
      <c r="D21" s="12">
        <f>+D20*0.16</f>
        <v>339.9824</v>
      </c>
      <c r="E21" s="12">
        <f>+E20*0.16</f>
        <v>339.9824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2954.8028999999997</v>
      </c>
      <c r="E25" s="15">
        <f>SUM(E20:E24)</f>
        <v>2541.3023999999996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MAYO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2124.89</v>
      </c>
      <c r="E34" s="12">
        <f>+D34</f>
        <v>2124.89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2576.0505</v>
      </c>
      <c r="E38" s="20">
        <f>SUM(E34:E37)</f>
        <v>2162.5499999999997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+'[8]ESTR. SAN-ANDRES'!B14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+'[8]ESTR. SAN-ANDRES'!B15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2967.9110352</v>
      </c>
      <c r="E42" s="15">
        <f>SUM(E38:E41)</f>
        <v>2554.4105351999997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MAYO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2124.89</v>
      </c>
      <c r="E52" s="12">
        <f>+D52</f>
        <v>2124.89</v>
      </c>
    </row>
    <row r="53" spans="3:5" ht="22.5" customHeight="1">
      <c r="C53" s="11" t="s">
        <v>8</v>
      </c>
      <c r="D53" s="12">
        <f>+D52*0.16</f>
        <v>339.9824</v>
      </c>
      <c r="E53" s="12">
        <f>+E52*0.16</f>
        <v>339.9824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3208.0305499999995</v>
      </c>
      <c r="E57" s="21">
        <f>SUM(E52:E56)</f>
        <v>2794.5300499999994</v>
      </c>
    </row>
    <row r="58" spans="3:5" ht="22.5" customHeight="1" thickBot="1">
      <c r="C58" s="11" t="s">
        <v>28</v>
      </c>
      <c r="D58" s="12">
        <f>+'[8]COMBUSTIBLES '!D14</f>
        <v>179.96</v>
      </c>
      <c r="E58" s="12">
        <f>+D58</f>
        <v>179.96</v>
      </c>
    </row>
    <row r="59" spans="3:5" ht="36.75" customHeight="1" thickBot="1">
      <c r="C59" s="14" t="s">
        <v>29</v>
      </c>
      <c r="D59" s="22">
        <f>SUM(D57:D58)</f>
        <v>3387.9905499999995</v>
      </c>
      <c r="E59" s="22">
        <f>SUM(E57:E58)</f>
        <v>2974.4900499999994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MAYO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2124.89</v>
      </c>
      <c r="E68" s="12">
        <f>+D68</f>
        <v>2124.89</v>
      </c>
    </row>
    <row r="69" spans="3:5" ht="22.5" customHeight="1">
      <c r="C69" s="11" t="s">
        <v>8</v>
      </c>
      <c r="D69" s="12">
        <f>+D68*0.16</f>
        <v>339.9824</v>
      </c>
      <c r="E69" s="12">
        <f>+E68*0.16</f>
        <v>339.9824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3246.5528999999997</v>
      </c>
      <c r="E73" s="21">
        <f>SUM(E68:E72)</f>
        <v>2833.0523999999996</v>
      </c>
    </row>
    <row r="74" spans="3:5" ht="22.5" customHeight="1" thickBot="1">
      <c r="C74" s="11" t="s">
        <v>28</v>
      </c>
      <c r="D74" s="12">
        <f>+D58</f>
        <v>179.96</v>
      </c>
      <c r="E74" s="12">
        <f>+D74</f>
        <v>179.96</v>
      </c>
    </row>
    <row r="75" spans="3:5" ht="36.75" customHeight="1" thickBot="1">
      <c r="C75" s="14" t="s">
        <v>29</v>
      </c>
      <c r="D75" s="22">
        <f>SUM(D73:D74)</f>
        <v>3426.5128999999997</v>
      </c>
      <c r="E75" s="22">
        <f>SUM(E73:E74)</f>
        <v>3013.0123999999996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MAYO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2124.89</v>
      </c>
      <c r="E84" s="12">
        <f>+D84</f>
        <v>2124.89</v>
      </c>
    </row>
    <row r="85" spans="3:5" ht="20.25">
      <c r="C85" s="11" t="s">
        <v>8</v>
      </c>
      <c r="D85" s="12">
        <f>+D84*0.16</f>
        <v>339.9824</v>
      </c>
      <c r="E85" s="12">
        <f>+E84*0.16</f>
        <v>339.9824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3241.2506999999996</v>
      </c>
      <c r="E89" s="21">
        <f>SUM(E84:E88)</f>
        <v>2827.7501999999995</v>
      </c>
    </row>
    <row r="90" spans="3:5" ht="21" thickBot="1">
      <c r="C90" s="11" t="s">
        <v>28</v>
      </c>
      <c r="D90" s="12">
        <f>+D74</f>
        <v>179.96</v>
      </c>
      <c r="E90" s="12">
        <f>+D90</f>
        <v>179.96</v>
      </c>
    </row>
    <row r="91" spans="3:5" ht="21" thickBot="1">
      <c r="C91" s="14" t="s">
        <v>29</v>
      </c>
      <c r="D91" s="22">
        <f>SUM(D89:D90)</f>
        <v>3421.2106999999996</v>
      </c>
      <c r="E91" s="22">
        <f>SUM(E89:E90)</f>
        <v>3007.7101999999995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MAYO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2124.89</v>
      </c>
      <c r="E99" s="26"/>
    </row>
    <row r="100" spans="3:5" ht="20.25">
      <c r="C100" s="11" t="s">
        <v>8</v>
      </c>
      <c r="D100" s="12">
        <f>+D99*0.16</f>
        <v>339.9824</v>
      </c>
      <c r="E100" s="26"/>
    </row>
    <row r="101" spans="3:5" ht="20.25">
      <c r="C101" s="11" t="s">
        <v>9</v>
      </c>
      <c r="D101" s="12">
        <f>+'[8]COMBUSTIBLES '!D11</f>
        <v>413.50050000000005</v>
      </c>
      <c r="E101" s="26"/>
    </row>
    <row r="102" spans="3:5" ht="21" thickBot="1">
      <c r="C102" s="11" t="s">
        <v>28</v>
      </c>
      <c r="D102" s="12">
        <f>+D90</f>
        <v>179.96</v>
      </c>
      <c r="E102" s="26"/>
    </row>
    <row r="103" spans="3:5" ht="21" thickBot="1">
      <c r="C103" s="14" t="s">
        <v>29</v>
      </c>
      <c r="D103" s="22">
        <f>SUM(D99:D102)</f>
        <v>3058.3329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I10" sqref="I10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+'[9]ESTR. SAN-ANDRES'!A4</f>
        <v>VIGENCIA:  0:00 horas 1 de JUNIO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'[9]COMBUSTIBLES '!D7</f>
        <v>2134.21</v>
      </c>
      <c r="E6" s="12">
        <f>+D6</f>
        <v>2134.21</v>
      </c>
    </row>
    <row r="7" spans="3:5" ht="22.5" customHeight="1">
      <c r="C7" s="11" t="s">
        <v>8</v>
      </c>
      <c r="D7" s="12">
        <f>+D6*0.16</f>
        <v>341.47360000000003</v>
      </c>
      <c r="E7" s="12">
        <f>+E6*0.16</f>
        <v>341.47360000000003</v>
      </c>
    </row>
    <row r="8" spans="3:5" ht="22.5" customHeight="1">
      <c r="C8" s="13" t="s">
        <v>9</v>
      </c>
      <c r="D8" s="12">
        <f>+'[9]COMBUSTIBLES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2926.8441000000003</v>
      </c>
      <c r="E11" s="15">
        <f>SUM(E6:E10)</f>
        <v>2513.3436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JUNIO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2134.21</v>
      </c>
      <c r="E20" s="12">
        <f>+D20</f>
        <v>2134.21</v>
      </c>
    </row>
    <row r="21" spans="3:5" ht="22.5" customHeight="1">
      <c r="C21" s="11" t="s">
        <v>8</v>
      </c>
      <c r="D21" s="12">
        <f>+D20*0.16</f>
        <v>341.47360000000003</v>
      </c>
      <c r="E21" s="12">
        <f>+E20*0.16</f>
        <v>341.47360000000003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2965.6141000000002</v>
      </c>
      <c r="E25" s="15">
        <f>SUM(E20:E24)</f>
        <v>2552.1136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JUNIO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2134.21</v>
      </c>
      <c r="E34" s="12">
        <f>+D34</f>
        <v>2134.21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2585.3705</v>
      </c>
      <c r="E38" s="20">
        <f>SUM(E34:E37)</f>
        <v>2171.87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+'[9]ESTR. SAN-ANDRES'!B12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+'[9]ESTR. SAN-ANDRES'!B13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2977.2310352</v>
      </c>
      <c r="E42" s="15">
        <f>SUM(E38:E41)</f>
        <v>2563.7305352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JUNIO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2134.21</v>
      </c>
      <c r="E52" s="12">
        <f>+D52</f>
        <v>2134.21</v>
      </c>
    </row>
    <row r="53" spans="3:5" ht="22.5" customHeight="1">
      <c r="C53" s="11" t="s">
        <v>8</v>
      </c>
      <c r="D53" s="12">
        <f>+D52*0.16</f>
        <v>341.47360000000003</v>
      </c>
      <c r="E53" s="12">
        <f>+E52*0.16</f>
        <v>341.47360000000003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3218.84175</v>
      </c>
      <c r="E57" s="21">
        <f>SUM(E52:E56)</f>
        <v>2805.34125</v>
      </c>
    </row>
    <row r="58" spans="3:5" ht="22.5" customHeight="1" thickBot="1">
      <c r="C58" s="11" t="s">
        <v>28</v>
      </c>
      <c r="D58" s="12">
        <f>+'[9]COMBUSTIBLES '!D14</f>
        <v>179.1</v>
      </c>
      <c r="E58" s="12">
        <f>+D58</f>
        <v>179.1</v>
      </c>
    </row>
    <row r="59" spans="3:5" ht="36.75" customHeight="1" thickBot="1">
      <c r="C59" s="14" t="s">
        <v>29</v>
      </c>
      <c r="D59" s="22">
        <f>SUM(D57:D58)</f>
        <v>3397.94175</v>
      </c>
      <c r="E59" s="22">
        <f>SUM(E57:E58)</f>
        <v>2984.44125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JUNIO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2134.21</v>
      </c>
      <c r="E68" s="12">
        <f>+D68</f>
        <v>2134.21</v>
      </c>
    </row>
    <row r="69" spans="3:5" ht="22.5" customHeight="1">
      <c r="C69" s="11" t="s">
        <v>8</v>
      </c>
      <c r="D69" s="12">
        <f>+D68*0.16</f>
        <v>341.47360000000003</v>
      </c>
      <c r="E69" s="12">
        <f>+E68*0.16</f>
        <v>341.47360000000003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3257.3641000000002</v>
      </c>
      <c r="E73" s="21">
        <f>SUM(E68:E72)</f>
        <v>2843.8636</v>
      </c>
    </row>
    <row r="74" spans="3:5" ht="22.5" customHeight="1" thickBot="1">
      <c r="C74" s="11" t="s">
        <v>28</v>
      </c>
      <c r="D74" s="12">
        <f>+D58</f>
        <v>179.1</v>
      </c>
      <c r="E74" s="12">
        <f>+D74</f>
        <v>179.1</v>
      </c>
    </row>
    <row r="75" spans="3:5" ht="36.75" customHeight="1" thickBot="1">
      <c r="C75" s="14" t="s">
        <v>29</v>
      </c>
      <c r="D75" s="22">
        <f>SUM(D73:D74)</f>
        <v>3436.4641</v>
      </c>
      <c r="E75" s="22">
        <f>SUM(E73:E74)</f>
        <v>3022.9636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JUNIO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2134.21</v>
      </c>
      <c r="E84" s="12">
        <f>+D84</f>
        <v>2134.21</v>
      </c>
    </row>
    <row r="85" spans="3:5" ht="20.25">
      <c r="C85" s="11" t="s">
        <v>8</v>
      </c>
      <c r="D85" s="12">
        <f>+D84*0.16</f>
        <v>341.47360000000003</v>
      </c>
      <c r="E85" s="12">
        <f>+E84*0.16</f>
        <v>341.47360000000003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3252.0619000000006</v>
      </c>
      <c r="E89" s="21">
        <f>SUM(E84:E88)</f>
        <v>2838.5614000000005</v>
      </c>
    </row>
    <row r="90" spans="3:5" ht="21" thickBot="1">
      <c r="C90" s="11" t="s">
        <v>28</v>
      </c>
      <c r="D90" s="12">
        <f>+D74</f>
        <v>179.1</v>
      </c>
      <c r="E90" s="12">
        <f>+D90</f>
        <v>179.1</v>
      </c>
    </row>
    <row r="91" spans="3:5" ht="21" thickBot="1">
      <c r="C91" s="14" t="s">
        <v>29</v>
      </c>
      <c r="D91" s="22">
        <f>SUM(D89:D90)</f>
        <v>3431.1619000000005</v>
      </c>
      <c r="E91" s="22">
        <f>SUM(E89:E90)</f>
        <v>3017.6614000000004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JUNIO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2134.21</v>
      </c>
      <c r="E99" s="26"/>
    </row>
    <row r="100" spans="3:5" ht="20.25">
      <c r="C100" s="11" t="s">
        <v>8</v>
      </c>
      <c r="D100" s="12">
        <f>+D99*0.16</f>
        <v>341.47360000000003</v>
      </c>
      <c r="E100" s="26"/>
    </row>
    <row r="101" spans="3:5" ht="20.25">
      <c r="C101" s="11" t="s">
        <v>9</v>
      </c>
      <c r="D101" s="12">
        <f>+'[9]COMBUSTIBLES '!D11</f>
        <v>413.50050000000005</v>
      </c>
      <c r="E101" s="26"/>
    </row>
    <row r="102" spans="3:5" ht="21" thickBot="1">
      <c r="C102" s="11" t="s">
        <v>28</v>
      </c>
      <c r="D102" s="12">
        <f>+D90</f>
        <v>179.1</v>
      </c>
      <c r="E102" s="26"/>
    </row>
    <row r="103" spans="3:5" ht="21" thickBot="1">
      <c r="C103" s="14" t="s">
        <v>29</v>
      </c>
      <c r="D103" s="22">
        <f>SUM(D99:D102)</f>
        <v>3068.2841000000003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N21" sqref="M21:N21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+'[10]ESTR. SAN-ANDRES'!A4</f>
        <v>VIGENCIA:  0:00 horas 1 de JULIO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'[10]COMBUSTIBLES '!D7</f>
        <v>2139.06</v>
      </c>
      <c r="E6" s="12">
        <f>+D6</f>
        <v>2139.06</v>
      </c>
    </row>
    <row r="7" spans="3:5" ht="22.5" customHeight="1">
      <c r="C7" s="11" t="s">
        <v>8</v>
      </c>
      <c r="D7" s="12">
        <f>+D6*0.16</f>
        <v>342.2496</v>
      </c>
      <c r="E7" s="12">
        <f>+E6*0.16</f>
        <v>342.2496</v>
      </c>
    </row>
    <row r="8" spans="3:5" ht="22.5" customHeight="1">
      <c r="C8" s="13" t="s">
        <v>9</v>
      </c>
      <c r="D8" s="12">
        <f>+'[10]COMBUSTIBLES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2932.4701</v>
      </c>
      <c r="E11" s="15">
        <f>SUM(E6:E10)</f>
        <v>2518.9696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JULIO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2139.06</v>
      </c>
      <c r="E20" s="12">
        <f>+D20</f>
        <v>2139.06</v>
      </c>
    </row>
    <row r="21" spans="3:5" ht="22.5" customHeight="1">
      <c r="C21" s="11" t="s">
        <v>8</v>
      </c>
      <c r="D21" s="12">
        <f>+D20*0.16</f>
        <v>342.2496</v>
      </c>
      <c r="E21" s="12">
        <f>+E20*0.16</f>
        <v>342.2496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2971.2401</v>
      </c>
      <c r="E25" s="15">
        <f>SUM(E20:E24)</f>
        <v>2557.7396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JULIO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2139.06</v>
      </c>
      <c r="E34" s="12">
        <f>+D34</f>
        <v>2139.06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2590.2205</v>
      </c>
      <c r="E38" s="20">
        <f>SUM(E34:E37)</f>
        <v>2176.72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+'[10]ESTR. SAN-ANDRES'!B12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+'[10]ESTR. SAN-ANDRES'!B13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2982.0810352</v>
      </c>
      <c r="E42" s="15">
        <f>SUM(E38:E41)</f>
        <v>2568.5805351999998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JULIO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2139.06</v>
      </c>
      <c r="E52" s="12">
        <f>+D52</f>
        <v>2139.06</v>
      </c>
    </row>
    <row r="53" spans="3:5" ht="22.5" customHeight="1">
      <c r="C53" s="11" t="s">
        <v>8</v>
      </c>
      <c r="D53" s="12">
        <f>+D52*0.16</f>
        <v>342.2496</v>
      </c>
      <c r="E53" s="12">
        <f>+E52*0.16</f>
        <v>342.2496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3224.46775</v>
      </c>
      <c r="E57" s="21">
        <f>SUM(E52:E56)</f>
        <v>2810.9672499999997</v>
      </c>
    </row>
    <row r="58" spans="3:5" ht="22.5" customHeight="1" thickBot="1">
      <c r="C58" s="11" t="s">
        <v>28</v>
      </c>
      <c r="D58" s="12">
        <f>+'[10]COMBUSTIBLES '!D14</f>
        <v>186.6232</v>
      </c>
      <c r="E58" s="12">
        <f>+D58</f>
        <v>186.6232</v>
      </c>
    </row>
    <row r="59" spans="3:5" ht="36.75" customHeight="1" thickBot="1">
      <c r="C59" s="14" t="s">
        <v>29</v>
      </c>
      <c r="D59" s="22">
        <f>SUM(D57:D58)</f>
        <v>3411.09095</v>
      </c>
      <c r="E59" s="22">
        <f>SUM(E57:E58)</f>
        <v>2997.5904499999997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JULIO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2139.06</v>
      </c>
      <c r="E68" s="12">
        <f>+D68</f>
        <v>2139.06</v>
      </c>
    </row>
    <row r="69" spans="3:5" ht="22.5" customHeight="1">
      <c r="C69" s="11" t="s">
        <v>8</v>
      </c>
      <c r="D69" s="12">
        <f>+D68*0.16</f>
        <v>342.2496</v>
      </c>
      <c r="E69" s="12">
        <f>+E68*0.16</f>
        <v>342.2496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3262.9901</v>
      </c>
      <c r="E73" s="21">
        <f>SUM(E68:E72)</f>
        <v>2849.4896</v>
      </c>
    </row>
    <row r="74" spans="3:5" ht="22.5" customHeight="1" thickBot="1">
      <c r="C74" s="11" t="s">
        <v>28</v>
      </c>
      <c r="D74" s="12">
        <f>+D58</f>
        <v>186.6232</v>
      </c>
      <c r="E74" s="12">
        <f>+D74</f>
        <v>186.6232</v>
      </c>
    </row>
    <row r="75" spans="3:5" ht="36.75" customHeight="1" thickBot="1">
      <c r="C75" s="14" t="s">
        <v>29</v>
      </c>
      <c r="D75" s="22">
        <f>SUM(D73:D74)</f>
        <v>3449.6133</v>
      </c>
      <c r="E75" s="22">
        <f>SUM(E73:E74)</f>
        <v>3036.1128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JULIO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2139.06</v>
      </c>
      <c r="E84" s="12">
        <f>+D84</f>
        <v>2139.06</v>
      </c>
    </row>
    <row r="85" spans="3:5" ht="20.25">
      <c r="C85" s="11" t="s">
        <v>8</v>
      </c>
      <c r="D85" s="12">
        <f>+D84*0.16</f>
        <v>342.2496</v>
      </c>
      <c r="E85" s="12">
        <f>+E84*0.16</f>
        <v>342.2496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3257.6879</v>
      </c>
      <c r="E89" s="21">
        <f>SUM(E84:E88)</f>
        <v>2844.1874</v>
      </c>
    </row>
    <row r="90" spans="3:5" ht="21" thickBot="1">
      <c r="C90" s="11" t="s">
        <v>28</v>
      </c>
      <c r="D90" s="12">
        <f>+D74</f>
        <v>186.6232</v>
      </c>
      <c r="E90" s="12">
        <f>+D90</f>
        <v>186.6232</v>
      </c>
    </row>
    <row r="91" spans="3:5" ht="21" thickBot="1">
      <c r="C91" s="14" t="s">
        <v>29</v>
      </c>
      <c r="D91" s="22">
        <f>SUM(D89:D90)</f>
        <v>3444.3111</v>
      </c>
      <c r="E91" s="22">
        <f>SUM(E89:E90)</f>
        <v>3030.8106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JULIO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2139.06</v>
      </c>
      <c r="E99" s="26"/>
    </row>
    <row r="100" spans="3:5" ht="20.25">
      <c r="C100" s="11" t="s">
        <v>8</v>
      </c>
      <c r="D100" s="12">
        <f>+D99*0.16</f>
        <v>342.2496</v>
      </c>
      <c r="E100" s="26"/>
    </row>
    <row r="101" spans="3:5" ht="20.25">
      <c r="C101" s="11" t="s">
        <v>9</v>
      </c>
      <c r="D101" s="12">
        <f>+'[10]COMBUSTIBLES '!D11</f>
        <v>413.50050000000005</v>
      </c>
      <c r="E101" s="26"/>
    </row>
    <row r="102" spans="3:5" ht="21" thickBot="1">
      <c r="C102" s="11" t="s">
        <v>28</v>
      </c>
      <c r="D102" s="12">
        <f>+D90</f>
        <v>186.6232</v>
      </c>
      <c r="E102" s="26"/>
    </row>
    <row r="103" spans="3:5" ht="21" thickBot="1">
      <c r="C103" s="14" t="s">
        <v>29</v>
      </c>
      <c r="D103" s="22">
        <f>SUM(D99:D102)</f>
        <v>3081.4333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I24" sqref="I24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+'[11]ESTR. SAN-ANDRES'!A5</f>
        <v>VIGENCIA:  0:00 horas 1 de AGOSTO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'[11]COMBUSTIBLES '!D7</f>
        <v>2163.67</v>
      </c>
      <c r="E6" s="12">
        <f>+D6</f>
        <v>2163.67</v>
      </c>
    </row>
    <row r="7" spans="3:5" ht="22.5" customHeight="1">
      <c r="C7" s="11" t="s">
        <v>8</v>
      </c>
      <c r="D7" s="12">
        <f>+D6*0.16</f>
        <v>346.1872</v>
      </c>
      <c r="E7" s="12">
        <f>+E6*0.16</f>
        <v>346.1872</v>
      </c>
    </row>
    <row r="8" spans="3:5" ht="22.5" customHeight="1">
      <c r="C8" s="13" t="s">
        <v>9</v>
      </c>
      <c r="D8" s="12">
        <f>+'[11]COMBUSTIBLES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2961.0177</v>
      </c>
      <c r="E11" s="15">
        <f>SUM(E6:E10)</f>
        <v>2547.5172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AGOSTO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2163.67</v>
      </c>
      <c r="E20" s="12">
        <f>+D20</f>
        <v>2163.67</v>
      </c>
    </row>
    <row r="21" spans="3:5" ht="22.5" customHeight="1">
      <c r="C21" s="11" t="s">
        <v>8</v>
      </c>
      <c r="D21" s="12">
        <f>+D20*0.16</f>
        <v>346.1872</v>
      </c>
      <c r="E21" s="12">
        <f>+E20*0.16</f>
        <v>346.1872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2999.7877</v>
      </c>
      <c r="E25" s="15">
        <f>SUM(E20:E24)</f>
        <v>2586.2871999999998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AGOSTO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2163.67</v>
      </c>
      <c r="E34" s="12">
        <f>+D34</f>
        <v>2163.67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2614.8305</v>
      </c>
      <c r="E38" s="20">
        <f>SUM(E34:E37)</f>
        <v>2201.33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+'[11]ESTR. SAN-ANDRES'!B13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+'[11]ESTR. SAN-ANDRES'!B14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3006.6910352</v>
      </c>
      <c r="E42" s="15">
        <f>SUM(E38:E41)</f>
        <v>2593.1905352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AGOSTO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2163.67</v>
      </c>
      <c r="E52" s="12">
        <f>+D52</f>
        <v>2163.67</v>
      </c>
    </row>
    <row r="53" spans="3:5" ht="22.5" customHeight="1">
      <c r="C53" s="11" t="s">
        <v>8</v>
      </c>
      <c r="D53" s="12">
        <f>+D52*0.16</f>
        <v>346.1872</v>
      </c>
      <c r="E53" s="12">
        <f>+E52*0.16</f>
        <v>346.1872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3253.0153499999997</v>
      </c>
      <c r="E57" s="21">
        <f>SUM(E52:E56)</f>
        <v>2839.5148499999996</v>
      </c>
    </row>
    <row r="58" spans="3:5" ht="22.5" customHeight="1" thickBot="1">
      <c r="C58" s="11" t="s">
        <v>28</v>
      </c>
      <c r="D58" s="12">
        <f>+'[11]COMBUSTIBLES '!D14</f>
        <v>186.0216</v>
      </c>
      <c r="E58" s="12">
        <f>+D58</f>
        <v>186.0216</v>
      </c>
    </row>
    <row r="59" spans="3:5" ht="36.75" customHeight="1" thickBot="1">
      <c r="C59" s="14" t="s">
        <v>29</v>
      </c>
      <c r="D59" s="22">
        <f>SUM(D57:D58)</f>
        <v>3439.0369499999997</v>
      </c>
      <c r="E59" s="22">
        <f>SUM(E57:E58)</f>
        <v>3025.5364499999996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AGOSTO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2163.67</v>
      </c>
      <c r="E68" s="12">
        <f>+D68</f>
        <v>2163.67</v>
      </c>
    </row>
    <row r="69" spans="3:5" ht="22.5" customHeight="1">
      <c r="C69" s="11" t="s">
        <v>8</v>
      </c>
      <c r="D69" s="12">
        <f>+D68*0.16</f>
        <v>346.1872</v>
      </c>
      <c r="E69" s="12">
        <f>+E68*0.16</f>
        <v>346.1872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3291.5377</v>
      </c>
      <c r="E73" s="21">
        <f>SUM(E68:E72)</f>
        <v>2878.0371999999998</v>
      </c>
    </row>
    <row r="74" spans="3:5" ht="22.5" customHeight="1" thickBot="1">
      <c r="C74" s="11" t="s">
        <v>28</v>
      </c>
      <c r="D74" s="12">
        <f>+D58</f>
        <v>186.0216</v>
      </c>
      <c r="E74" s="12">
        <f>+D74</f>
        <v>186.0216</v>
      </c>
    </row>
    <row r="75" spans="3:5" ht="36.75" customHeight="1" thickBot="1">
      <c r="C75" s="14" t="s">
        <v>29</v>
      </c>
      <c r="D75" s="22">
        <f>SUM(D73:D74)</f>
        <v>3477.5593</v>
      </c>
      <c r="E75" s="22">
        <f>SUM(E73:E74)</f>
        <v>3064.0588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AGOSTO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2163.67</v>
      </c>
      <c r="E84" s="12">
        <f>+D84</f>
        <v>2163.67</v>
      </c>
    </row>
    <row r="85" spans="3:5" ht="20.25">
      <c r="C85" s="11" t="s">
        <v>8</v>
      </c>
      <c r="D85" s="12">
        <f>+D84*0.16</f>
        <v>346.1872</v>
      </c>
      <c r="E85" s="12">
        <f>+E84*0.16</f>
        <v>346.1872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3286.2355</v>
      </c>
      <c r="E89" s="21">
        <f>SUM(E84:E88)</f>
        <v>2872.7349999999997</v>
      </c>
    </row>
    <row r="90" spans="3:5" ht="21" thickBot="1">
      <c r="C90" s="11" t="s">
        <v>28</v>
      </c>
      <c r="D90" s="12">
        <f>+D74</f>
        <v>186.0216</v>
      </c>
      <c r="E90" s="12">
        <f>+D90</f>
        <v>186.0216</v>
      </c>
    </row>
    <row r="91" spans="3:5" ht="21" thickBot="1">
      <c r="C91" s="14" t="s">
        <v>29</v>
      </c>
      <c r="D91" s="22">
        <f>SUM(D89:D90)</f>
        <v>3472.2571</v>
      </c>
      <c r="E91" s="22">
        <f>SUM(E89:E90)</f>
        <v>3058.7565999999997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AGOSTO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2163.67</v>
      </c>
      <c r="E99" s="26"/>
    </row>
    <row r="100" spans="3:5" ht="20.25">
      <c r="C100" s="11" t="s">
        <v>8</v>
      </c>
      <c r="D100" s="12">
        <f>+D99*0.16</f>
        <v>346.1872</v>
      </c>
      <c r="E100" s="26"/>
    </row>
    <row r="101" spans="3:5" ht="20.25">
      <c r="C101" s="11" t="s">
        <v>9</v>
      </c>
      <c r="D101" s="12">
        <f>+'[11]COMBUSTIBLES '!D11</f>
        <v>413.50050000000005</v>
      </c>
      <c r="E101" s="26"/>
    </row>
    <row r="102" spans="3:5" ht="21" thickBot="1">
      <c r="C102" s="11" t="s">
        <v>28</v>
      </c>
      <c r="D102" s="12">
        <f>+D90</f>
        <v>186.0216</v>
      </c>
      <c r="E102" s="26"/>
    </row>
    <row r="103" spans="3:5" ht="21" thickBot="1">
      <c r="C103" s="14" t="s">
        <v>29</v>
      </c>
      <c r="D103" s="22">
        <f>SUM(D99:D102)</f>
        <v>3109.3793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zoomScale="50" zoomScaleNormal="50" zoomScalePageLayoutView="0" workbookViewId="0" topLeftCell="A1">
      <selection activeCell="G30" sqref="G30"/>
    </sheetView>
  </sheetViews>
  <sheetFormatPr defaultColWidth="9.8515625" defaultRowHeight="12.75"/>
  <cols>
    <col min="1" max="2" width="9.8515625" style="38" customWidth="1"/>
    <col min="3" max="3" width="59.7109375" style="38" customWidth="1"/>
    <col min="4" max="4" width="37.57421875" style="38" customWidth="1"/>
    <col min="5" max="5" width="35.140625" style="38" customWidth="1"/>
    <col min="6" max="16384" width="9.8515625" style="38" customWidth="1"/>
  </cols>
  <sheetData>
    <row r="1" spans="3:5" ht="18">
      <c r="C1" s="28" t="s">
        <v>0</v>
      </c>
      <c r="D1" s="29"/>
      <c r="E1" s="30"/>
    </row>
    <row r="2" spans="3:5" ht="18">
      <c r="C2" s="28" t="s">
        <v>1</v>
      </c>
      <c r="D2" s="29"/>
      <c r="E2" s="30"/>
    </row>
    <row r="3" spans="3:5" ht="18">
      <c r="C3" s="29" t="s">
        <v>2</v>
      </c>
      <c r="D3" s="29"/>
      <c r="E3" s="30"/>
    </row>
    <row r="4" spans="3:5" ht="18.75" thickBot="1">
      <c r="C4" s="31" t="str">
        <f>+'[12]ESTR. SAN-ANDRES'!A5</f>
        <v>VIGENCIA:  0:00 horas 1 de SEPTIEMBRE de 2005.</v>
      </c>
      <c r="D4" s="32"/>
      <c r="E4" s="30"/>
    </row>
    <row r="5" spans="3:5" ht="45" customHeight="1" thickBot="1">
      <c r="C5" s="33" t="s">
        <v>4</v>
      </c>
      <c r="D5" s="34" t="s">
        <v>5</v>
      </c>
      <c r="E5" s="34" t="s">
        <v>6</v>
      </c>
    </row>
    <row r="6" spans="3:5" ht="22.5" customHeight="1">
      <c r="C6" s="11" t="s">
        <v>7</v>
      </c>
      <c r="D6" s="12">
        <f>'[12]COMBUSTIBLES '!D7</f>
        <v>2207.17</v>
      </c>
      <c r="E6" s="12">
        <f>+D6</f>
        <v>2207.17</v>
      </c>
    </row>
    <row r="7" spans="3:5" ht="22.5" customHeight="1">
      <c r="C7" s="11" t="s">
        <v>8</v>
      </c>
      <c r="D7" s="12">
        <f>+D6*0.16</f>
        <v>353.1472</v>
      </c>
      <c r="E7" s="12">
        <f>+E6*0.16</f>
        <v>353.1472</v>
      </c>
    </row>
    <row r="8" spans="3:5" ht="22.5" customHeight="1">
      <c r="C8" s="13" t="s">
        <v>9</v>
      </c>
      <c r="D8" s="12">
        <f>+'[12]COMBUSTIBLES '!D11</f>
        <v>413.50050000000005</v>
      </c>
      <c r="E8" s="12"/>
    </row>
    <row r="9" spans="3:5" ht="22.5" customHeight="1">
      <c r="C9" s="11" t="s">
        <v>10</v>
      </c>
      <c r="D9" s="12"/>
      <c r="E9" s="12"/>
    </row>
    <row r="10" spans="3:5" ht="22.5" customHeight="1" thickBot="1">
      <c r="C10" s="11" t="s">
        <v>11</v>
      </c>
      <c r="D10" s="12">
        <v>37.66</v>
      </c>
      <c r="E10" s="12">
        <f>+D10</f>
        <v>37.66</v>
      </c>
    </row>
    <row r="11" spans="3:5" ht="36.75" customHeight="1" thickBot="1">
      <c r="C11" s="14" t="s">
        <v>12</v>
      </c>
      <c r="D11" s="15">
        <f>SUM(D6:D10)</f>
        <v>3011.4777</v>
      </c>
      <c r="E11" s="15">
        <f>SUM(E6:E10)</f>
        <v>2597.9772</v>
      </c>
    </row>
    <row r="12" spans="3:5" ht="18">
      <c r="C12" s="35" t="s">
        <v>13</v>
      </c>
      <c r="D12" s="36"/>
      <c r="E12" s="36"/>
    </row>
    <row r="13" spans="3:5" ht="18">
      <c r="C13" s="36" t="s">
        <v>14</v>
      </c>
      <c r="D13" s="36"/>
      <c r="E13" s="36"/>
    </row>
    <row r="15" spans="3:5" ht="18">
      <c r="C15" s="28" t="s">
        <v>15</v>
      </c>
      <c r="D15" s="29"/>
      <c r="E15" s="30"/>
    </row>
    <row r="16" spans="3:5" ht="18">
      <c r="C16" s="37" t="s">
        <v>1</v>
      </c>
      <c r="D16" s="29"/>
      <c r="E16" s="30"/>
    </row>
    <row r="17" spans="3:5" ht="18">
      <c r="C17" s="29" t="s">
        <v>2</v>
      </c>
      <c r="D17" s="29"/>
      <c r="E17" s="30"/>
    </row>
    <row r="18" spans="3:5" ht="18.75" thickBot="1">
      <c r="C18" s="31" t="str">
        <f>+C4</f>
        <v>VIGENCIA:  0:00 horas 1 de SEPTIEMBRE de 2005.</v>
      </c>
      <c r="D18" s="32"/>
      <c r="E18" s="30"/>
    </row>
    <row r="19" spans="3:5" ht="45" customHeight="1" thickBot="1">
      <c r="C19" s="33" t="s">
        <v>4</v>
      </c>
      <c r="D19" s="34" t="s">
        <v>5</v>
      </c>
      <c r="E19" s="34" t="s">
        <v>6</v>
      </c>
    </row>
    <row r="20" spans="3:5" ht="22.5" customHeight="1">
      <c r="C20" s="11" t="s">
        <v>7</v>
      </c>
      <c r="D20" s="12">
        <f>+D6</f>
        <v>2207.17</v>
      </c>
      <c r="E20" s="12">
        <f>+D20</f>
        <v>2207.17</v>
      </c>
    </row>
    <row r="21" spans="3:5" ht="22.5" customHeight="1">
      <c r="C21" s="11" t="s">
        <v>8</v>
      </c>
      <c r="D21" s="12">
        <f>+D20*0.16</f>
        <v>353.1472</v>
      </c>
      <c r="E21" s="12">
        <f>+E20*0.16</f>
        <v>353.1472</v>
      </c>
    </row>
    <row r="22" spans="3:5" ht="22.5" customHeight="1">
      <c r="C22" s="13" t="s">
        <v>9</v>
      </c>
      <c r="D22" s="12">
        <f>+D8</f>
        <v>413.50050000000005</v>
      </c>
      <c r="E22" s="12"/>
    </row>
    <row r="23" spans="3:5" ht="22.5" customHeight="1">
      <c r="C23" s="11" t="s">
        <v>10</v>
      </c>
      <c r="D23" s="12"/>
      <c r="E23" s="12"/>
    </row>
    <row r="24" spans="3:5" ht="22.5" customHeight="1" thickBot="1">
      <c r="C24" s="11" t="s">
        <v>11</v>
      </c>
      <c r="D24" s="12">
        <v>76.43</v>
      </c>
      <c r="E24" s="12">
        <f>+D24</f>
        <v>76.43</v>
      </c>
    </row>
    <row r="25" spans="3:5" ht="36.75" customHeight="1" thickBot="1">
      <c r="C25" s="14" t="s">
        <v>12</v>
      </c>
      <c r="D25" s="15">
        <f>SUM(D20:D24)</f>
        <v>3050.2477</v>
      </c>
      <c r="E25" s="15">
        <f>SUM(E20:E24)</f>
        <v>2636.7472</v>
      </c>
    </row>
    <row r="26" spans="3:5" ht="18">
      <c r="C26" s="35" t="s">
        <v>13</v>
      </c>
      <c r="D26" s="36"/>
      <c r="E26" s="36"/>
    </row>
    <row r="27" spans="3:5" ht="18">
      <c r="C27" s="36" t="s">
        <v>14</v>
      </c>
      <c r="D27" s="36"/>
      <c r="E27" s="36"/>
    </row>
    <row r="28" spans="3:5" ht="18">
      <c r="C28" s="35"/>
      <c r="D28" s="36"/>
      <c r="E28" s="36"/>
    </row>
    <row r="29" spans="3:5" ht="18">
      <c r="C29" s="37" t="s">
        <v>16</v>
      </c>
      <c r="D29" s="29"/>
      <c r="E29" s="30"/>
    </row>
    <row r="30" spans="3:5" ht="18">
      <c r="C30" s="37" t="s">
        <v>17</v>
      </c>
      <c r="D30" s="29"/>
      <c r="E30" s="30"/>
    </row>
    <row r="31" spans="3:5" ht="18">
      <c r="C31" s="29" t="s">
        <v>2</v>
      </c>
      <c r="D31" s="29"/>
      <c r="E31" s="30"/>
    </row>
    <row r="32" spans="3:5" ht="18.75" thickBot="1">
      <c r="C32" s="31" t="str">
        <f>+C18</f>
        <v>VIGENCIA:  0:00 horas 1 de SEPTIEMBRE de 2005.</v>
      </c>
      <c r="D32" s="32"/>
      <c r="E32" s="30"/>
    </row>
    <row r="33" spans="3:5" ht="45" customHeight="1" thickBot="1">
      <c r="C33" s="33" t="s">
        <v>4</v>
      </c>
      <c r="D33" s="34" t="s">
        <v>5</v>
      </c>
      <c r="E33" s="34" t="s">
        <v>6</v>
      </c>
    </row>
    <row r="34" spans="3:5" ht="22.5" customHeight="1">
      <c r="C34" s="11" t="s">
        <v>7</v>
      </c>
      <c r="D34" s="12">
        <f>+D6</f>
        <v>2207.17</v>
      </c>
      <c r="E34" s="12">
        <f>+D34</f>
        <v>2207.17</v>
      </c>
    </row>
    <row r="35" spans="3:5" ht="22.5" customHeight="1">
      <c r="C35" s="13" t="s">
        <v>9</v>
      </c>
      <c r="D35" s="12">
        <f>+D22</f>
        <v>413.50050000000005</v>
      </c>
      <c r="E35" s="12"/>
    </row>
    <row r="36" spans="3:5" ht="22.5" customHeight="1">
      <c r="C36" s="11" t="s">
        <v>11</v>
      </c>
      <c r="D36" s="12">
        <f>+D10</f>
        <v>37.66</v>
      </c>
      <c r="E36" s="12">
        <f>+D36</f>
        <v>37.66</v>
      </c>
    </row>
    <row r="37" spans="3:5" ht="22.5" customHeight="1" thickBot="1">
      <c r="C37" s="11" t="s">
        <v>18</v>
      </c>
      <c r="D37" s="12"/>
      <c r="E37" s="12"/>
    </row>
    <row r="38" spans="3:5" ht="22.5" customHeight="1" thickBot="1">
      <c r="C38" s="19" t="s">
        <v>19</v>
      </c>
      <c r="D38" s="20">
        <f>SUM(D34:D37)</f>
        <v>2658.3305</v>
      </c>
      <c r="E38" s="20">
        <f>SUM(E34:E37)</f>
        <v>2244.83</v>
      </c>
    </row>
    <row r="39" spans="3:5" ht="22.5" customHeight="1">
      <c r="C39" s="11" t="s">
        <v>20</v>
      </c>
      <c r="D39" s="12"/>
      <c r="E39" s="12"/>
    </row>
    <row r="40" spans="3:5" ht="22.5" customHeight="1">
      <c r="C40" s="11" t="s">
        <v>21</v>
      </c>
      <c r="D40" s="12">
        <f>+'[12]ESTR. SAN-ANDRES'!B13</f>
        <v>329.95313519999996</v>
      </c>
      <c r="E40" s="12">
        <f>+D40</f>
        <v>329.95313519999996</v>
      </c>
    </row>
    <row r="41" spans="3:7" ht="22.5" customHeight="1" thickBot="1">
      <c r="C41" s="11" t="s">
        <v>22</v>
      </c>
      <c r="D41" s="12">
        <f>+'[12]ESTR. SAN-ANDRES'!B14</f>
        <v>61.907399999999996</v>
      </c>
      <c r="E41" s="12">
        <f>+D41</f>
        <v>61.907399999999996</v>
      </c>
      <c r="G41" s="42"/>
    </row>
    <row r="42" spans="3:5" ht="36.75" customHeight="1" thickBot="1">
      <c r="C42" s="14" t="s">
        <v>23</v>
      </c>
      <c r="D42" s="15">
        <f>SUM(D38:D41)</f>
        <v>3050.1910352</v>
      </c>
      <c r="E42" s="15">
        <f>SUM(E38:E41)</f>
        <v>2636.6905352</v>
      </c>
    </row>
    <row r="43" spans="3:5" ht="18">
      <c r="C43" s="36" t="s">
        <v>14</v>
      </c>
      <c r="D43" s="36"/>
      <c r="E43" s="36"/>
    </row>
    <row r="44" ht="18">
      <c r="C44" s="38" t="s">
        <v>24</v>
      </c>
    </row>
    <row r="46" spans="3:5" ht="18">
      <c r="C46" s="37" t="s">
        <v>25</v>
      </c>
      <c r="D46" s="29"/>
      <c r="E46" s="30"/>
    </row>
    <row r="47" spans="3:5" ht="18">
      <c r="C47" s="37" t="s">
        <v>26</v>
      </c>
      <c r="D47" s="29"/>
      <c r="E47" s="30"/>
    </row>
    <row r="48" spans="3:5" ht="18">
      <c r="C48" s="29" t="s">
        <v>27</v>
      </c>
      <c r="D48" s="29"/>
      <c r="E48" s="30"/>
    </row>
    <row r="49" spans="3:5" ht="18">
      <c r="C49" s="29" t="s">
        <v>2</v>
      </c>
      <c r="D49" s="29"/>
      <c r="E49" s="30"/>
    </row>
    <row r="50" spans="3:5" ht="18.75" thickBot="1">
      <c r="C50" s="31" t="str">
        <f>+C32</f>
        <v>VIGENCIA:  0:00 horas 1 de SEPTIEMBRE de 2005.</v>
      </c>
      <c r="D50" s="32"/>
      <c r="E50" s="30"/>
    </row>
    <row r="51" spans="3:5" ht="45" customHeight="1" thickBot="1">
      <c r="C51" s="33" t="s">
        <v>4</v>
      </c>
      <c r="D51" s="34" t="s">
        <v>5</v>
      </c>
      <c r="E51" s="34" t="s">
        <v>6</v>
      </c>
    </row>
    <row r="52" spans="3:5" ht="22.5" customHeight="1">
      <c r="C52" s="11" t="s">
        <v>7</v>
      </c>
      <c r="D52" s="12">
        <f>+D6</f>
        <v>2207.17</v>
      </c>
      <c r="E52" s="12">
        <f>+D52</f>
        <v>2207.17</v>
      </c>
    </row>
    <row r="53" spans="3:5" ht="22.5" customHeight="1">
      <c r="C53" s="11" t="s">
        <v>8</v>
      </c>
      <c r="D53" s="12">
        <f>+D52*0.16</f>
        <v>353.1472</v>
      </c>
      <c r="E53" s="12">
        <f>+E52*0.16</f>
        <v>353.1472</v>
      </c>
    </row>
    <row r="54" spans="3:5" ht="22.5" customHeight="1">
      <c r="C54" s="13" t="s">
        <v>9</v>
      </c>
      <c r="D54" s="12">
        <f>+D35</f>
        <v>413.50050000000005</v>
      </c>
      <c r="E54" s="12"/>
    </row>
    <row r="55" spans="3:5" ht="22.5" customHeight="1">
      <c r="C55" s="11" t="s">
        <v>11</v>
      </c>
      <c r="D55" s="12">
        <v>286.16</v>
      </c>
      <c r="E55" s="12">
        <f>+D55</f>
        <v>286.16</v>
      </c>
    </row>
    <row r="56" spans="3:6" ht="22.5" customHeight="1">
      <c r="C56" s="11" t="s">
        <v>10</v>
      </c>
      <c r="D56" s="12">
        <f>+(41.23+(41.23*5.5%))</f>
        <v>43.49764999999999</v>
      </c>
      <c r="E56" s="12">
        <f>+D56</f>
        <v>43.49764999999999</v>
      </c>
      <c r="F56" s="42"/>
    </row>
    <row r="57" spans="3:5" ht="22.5" customHeight="1">
      <c r="C57" s="11" t="s">
        <v>12</v>
      </c>
      <c r="D57" s="21">
        <f>SUM(D52:D56)</f>
        <v>3303.4753499999997</v>
      </c>
      <c r="E57" s="21">
        <f>SUM(E52:E56)</f>
        <v>2889.9748499999996</v>
      </c>
    </row>
    <row r="58" spans="3:5" ht="22.5" customHeight="1" thickBot="1">
      <c r="C58" s="11" t="s">
        <v>28</v>
      </c>
      <c r="D58" s="12">
        <f>+'[12]COMBUSTIBLES '!D14</f>
        <v>184.55759999999998</v>
      </c>
      <c r="E58" s="12">
        <f>+D58</f>
        <v>184.55759999999998</v>
      </c>
    </row>
    <row r="59" spans="3:5" ht="36.75" customHeight="1" thickBot="1">
      <c r="C59" s="14" t="s">
        <v>29</v>
      </c>
      <c r="D59" s="22">
        <f>SUM(D57:D58)</f>
        <v>3488.03295</v>
      </c>
      <c r="E59" s="22">
        <f>SUM(E57:E58)</f>
        <v>3074.5324499999997</v>
      </c>
    </row>
    <row r="60" spans="3:5" ht="18">
      <c r="C60" s="39" t="s">
        <v>30</v>
      </c>
      <c r="D60" s="36"/>
      <c r="E60" s="36"/>
    </row>
    <row r="61" ht="18">
      <c r="C61" s="36" t="s">
        <v>14</v>
      </c>
    </row>
    <row r="63" spans="3:5" ht="18">
      <c r="C63" s="37" t="s">
        <v>25</v>
      </c>
      <c r="D63" s="29"/>
      <c r="E63" s="30"/>
    </row>
    <row r="64" spans="3:5" ht="18">
      <c r="C64" s="37" t="s">
        <v>31</v>
      </c>
      <c r="D64" s="29"/>
      <c r="E64" s="30"/>
    </row>
    <row r="65" spans="3:5" ht="18">
      <c r="C65" s="29" t="s">
        <v>2</v>
      </c>
      <c r="D65" s="29"/>
      <c r="E65" s="30"/>
    </row>
    <row r="66" spans="3:5" ht="18.75" thickBot="1">
      <c r="C66" s="31" t="str">
        <f>+C50</f>
        <v>VIGENCIA:  0:00 horas 1 de SEPTIEMBRE de 2005.</v>
      </c>
      <c r="D66" s="32"/>
      <c r="E66" s="30"/>
    </row>
    <row r="67" spans="3:5" ht="45" customHeight="1" thickBot="1">
      <c r="C67" s="33" t="s">
        <v>4</v>
      </c>
      <c r="D67" s="34" t="s">
        <v>5</v>
      </c>
      <c r="E67" s="34" t="s">
        <v>6</v>
      </c>
    </row>
    <row r="68" spans="3:5" ht="22.5" customHeight="1">
      <c r="C68" s="11" t="s">
        <v>7</v>
      </c>
      <c r="D68" s="12">
        <f>+D6</f>
        <v>2207.17</v>
      </c>
      <c r="E68" s="12">
        <f>+D68</f>
        <v>2207.17</v>
      </c>
    </row>
    <row r="69" spans="3:5" ht="22.5" customHeight="1">
      <c r="C69" s="11" t="s">
        <v>8</v>
      </c>
      <c r="D69" s="12">
        <f>+D68*0.16</f>
        <v>353.1472</v>
      </c>
      <c r="E69" s="12">
        <f>+E68*0.16</f>
        <v>353.1472</v>
      </c>
    </row>
    <row r="70" spans="3:5" ht="22.5" customHeight="1">
      <c r="C70" s="13" t="s">
        <v>9</v>
      </c>
      <c r="D70" s="12">
        <f>+D54</f>
        <v>413.50050000000005</v>
      </c>
      <c r="E70" s="12"/>
    </row>
    <row r="71" spans="3:5" ht="22.5" customHeight="1">
      <c r="C71" s="11" t="s">
        <v>11</v>
      </c>
      <c r="D71" s="12"/>
      <c r="E71" s="12"/>
    </row>
    <row r="72" spans="3:5" ht="22.5" customHeight="1">
      <c r="C72" s="11" t="s">
        <v>10</v>
      </c>
      <c r="D72" s="12">
        <v>368.18</v>
      </c>
      <c r="E72" s="12">
        <f>+D72</f>
        <v>368.18</v>
      </c>
    </row>
    <row r="73" spans="3:5" ht="22.5" customHeight="1">
      <c r="C73" s="11" t="s">
        <v>12</v>
      </c>
      <c r="D73" s="21">
        <f>SUM(D68:D72)</f>
        <v>3341.9977</v>
      </c>
      <c r="E73" s="21">
        <f>SUM(E68:E72)</f>
        <v>2928.4972</v>
      </c>
    </row>
    <row r="74" spans="3:5" ht="22.5" customHeight="1" thickBot="1">
      <c r="C74" s="11" t="s">
        <v>28</v>
      </c>
      <c r="D74" s="12">
        <f>+D58</f>
        <v>184.55759999999998</v>
      </c>
      <c r="E74" s="12">
        <f>+D74</f>
        <v>184.55759999999998</v>
      </c>
    </row>
    <row r="75" spans="3:5" ht="36.75" customHeight="1" thickBot="1">
      <c r="C75" s="14" t="s">
        <v>29</v>
      </c>
      <c r="D75" s="22">
        <f>SUM(D73:D74)</f>
        <v>3526.5553</v>
      </c>
      <c r="E75" s="22">
        <f>SUM(E73:E74)</f>
        <v>3113.0548</v>
      </c>
    </row>
    <row r="76" spans="3:5" ht="18">
      <c r="C76" s="39" t="s">
        <v>30</v>
      </c>
      <c r="D76" s="36"/>
      <c r="E76" s="36"/>
    </row>
    <row r="77" ht="18">
      <c r="C77" s="39"/>
    </row>
    <row r="79" spans="3:5" ht="18">
      <c r="C79" s="37" t="s">
        <v>25</v>
      </c>
      <c r="D79" s="29"/>
      <c r="E79" s="30"/>
    </row>
    <row r="80" spans="3:5" ht="18">
      <c r="C80" s="37" t="s">
        <v>32</v>
      </c>
      <c r="D80" s="29"/>
      <c r="E80" s="30"/>
    </row>
    <row r="81" spans="3:5" ht="18">
      <c r="C81" s="29" t="s">
        <v>2</v>
      </c>
      <c r="D81" s="29"/>
      <c r="E81" s="30"/>
    </row>
    <row r="82" spans="3:5" ht="18.75" thickBot="1">
      <c r="C82" s="31" t="str">
        <f>+C66</f>
        <v>VIGENCIA:  0:00 horas 1 de SEPTIEMBRE de 2005.</v>
      </c>
      <c r="D82" s="32"/>
      <c r="E82" s="30"/>
    </row>
    <row r="83" spans="3:5" ht="36.75" thickBot="1">
      <c r="C83" s="33" t="s">
        <v>4</v>
      </c>
      <c r="D83" s="34" t="s">
        <v>5</v>
      </c>
      <c r="E83" s="34" t="s">
        <v>6</v>
      </c>
    </row>
    <row r="84" spans="3:5" ht="20.25">
      <c r="C84" s="11" t="s">
        <v>7</v>
      </c>
      <c r="D84" s="12">
        <f>+D6</f>
        <v>2207.17</v>
      </c>
      <c r="E84" s="12">
        <f>+D84</f>
        <v>2207.17</v>
      </c>
    </row>
    <row r="85" spans="3:5" ht="20.25">
      <c r="C85" s="11" t="s">
        <v>8</v>
      </c>
      <c r="D85" s="12">
        <f>+D84*0.16</f>
        <v>353.1472</v>
      </c>
      <c r="E85" s="12">
        <f>+E84*0.16</f>
        <v>353.1472</v>
      </c>
    </row>
    <row r="86" spans="3:5" ht="20.25">
      <c r="C86" s="13" t="s">
        <v>9</v>
      </c>
      <c r="D86" s="12">
        <f>+D70</f>
        <v>413.50050000000005</v>
      </c>
      <c r="E86" s="12"/>
    </row>
    <row r="87" spans="3:5" ht="20.25">
      <c r="C87" s="11" t="s">
        <v>11</v>
      </c>
      <c r="D87" s="12"/>
      <c r="E87" s="12"/>
    </row>
    <row r="88" spans="3:5" ht="20.25">
      <c r="C88" s="11" t="s">
        <v>10</v>
      </c>
      <c r="D88" s="12">
        <f>343.96+(343.96*5.5%)</f>
        <v>362.8778</v>
      </c>
      <c r="E88" s="12">
        <f>+D88</f>
        <v>362.8778</v>
      </c>
    </row>
    <row r="89" spans="3:5" ht="20.25">
      <c r="C89" s="11" t="s">
        <v>12</v>
      </c>
      <c r="D89" s="21">
        <f>SUM(D84:D88)</f>
        <v>3336.6955</v>
      </c>
      <c r="E89" s="21">
        <f>SUM(E84:E88)</f>
        <v>2923.1949999999997</v>
      </c>
    </row>
    <row r="90" spans="3:5" ht="21" thickBot="1">
      <c r="C90" s="11" t="s">
        <v>28</v>
      </c>
      <c r="D90" s="12">
        <f>+D74</f>
        <v>184.55759999999998</v>
      </c>
      <c r="E90" s="12">
        <f>+D90</f>
        <v>184.55759999999998</v>
      </c>
    </row>
    <row r="91" spans="3:5" ht="21" thickBot="1">
      <c r="C91" s="14" t="s">
        <v>29</v>
      </c>
      <c r="D91" s="22">
        <f>SUM(D89:D90)</f>
        <v>3521.2531</v>
      </c>
      <c r="E91" s="22">
        <f>SUM(E89:E90)</f>
        <v>3107.7526</v>
      </c>
    </row>
    <row r="92" spans="3:5" ht="18">
      <c r="C92" s="39" t="s">
        <v>33</v>
      </c>
      <c r="D92" s="36"/>
      <c r="E92" s="36"/>
    </row>
    <row r="93" ht="18">
      <c r="C93" s="39"/>
    </row>
    <row r="95" spans="3:5" ht="18">
      <c r="C95" s="48" t="s">
        <v>34</v>
      </c>
      <c r="D95" s="48"/>
      <c r="E95" s="30"/>
    </row>
    <row r="96" spans="3:5" ht="18">
      <c r="C96" s="49" t="s">
        <v>2</v>
      </c>
      <c r="D96" s="49"/>
      <c r="E96" s="30"/>
    </row>
    <row r="97" spans="3:5" ht="18.75" thickBot="1">
      <c r="C97" s="50" t="str">
        <f>+C82</f>
        <v>VIGENCIA:  0:00 horas 1 de SEPTIEMBRE de 2005.</v>
      </c>
      <c r="D97" s="50"/>
      <c r="E97" s="30"/>
    </row>
    <row r="98" spans="3:5" ht="41.25" customHeight="1" thickBot="1">
      <c r="C98" s="33" t="s">
        <v>4</v>
      </c>
      <c r="D98" s="40" t="s">
        <v>35</v>
      </c>
      <c r="E98" s="41"/>
    </row>
    <row r="99" spans="3:5" ht="20.25">
      <c r="C99" s="11" t="s">
        <v>7</v>
      </c>
      <c r="D99" s="12">
        <f>+D6</f>
        <v>2207.17</v>
      </c>
      <c r="E99" s="26"/>
    </row>
    <row r="100" spans="3:5" ht="20.25">
      <c r="C100" s="11" t="s">
        <v>8</v>
      </c>
      <c r="D100" s="12">
        <f>+D99*0.16</f>
        <v>353.1472</v>
      </c>
      <c r="E100" s="26"/>
    </row>
    <row r="101" spans="3:5" ht="20.25">
      <c r="C101" s="11" t="s">
        <v>9</v>
      </c>
      <c r="D101" s="12">
        <f>+'[12]COMBUSTIBLES '!D11</f>
        <v>413.50050000000005</v>
      </c>
      <c r="E101" s="26"/>
    </row>
    <row r="102" spans="3:5" ht="21" thickBot="1">
      <c r="C102" s="11" t="s">
        <v>28</v>
      </c>
      <c r="D102" s="12">
        <f>+D90</f>
        <v>184.55759999999998</v>
      </c>
      <c r="E102" s="26"/>
    </row>
    <row r="103" spans="3:5" ht="21" thickBot="1">
      <c r="C103" s="14" t="s">
        <v>29</v>
      </c>
      <c r="D103" s="22">
        <f>SUM(D99:D102)</f>
        <v>3158.3753</v>
      </c>
      <c r="E103" s="27"/>
    </row>
    <row r="104" spans="3:5" ht="18">
      <c r="C104" s="39"/>
      <c r="D104" s="39"/>
      <c r="E104" s="36"/>
    </row>
    <row r="105" spans="3:4" ht="18">
      <c r="C105" s="39"/>
      <c r="D105" s="39"/>
    </row>
    <row r="106" spans="1:4" ht="18">
      <c r="A106" s="43"/>
      <c r="B106" s="43"/>
      <c r="C106" s="43"/>
      <c r="D106" s="43"/>
    </row>
    <row r="107" spans="1:4" ht="18">
      <c r="A107" s="51"/>
      <c r="B107" s="51"/>
      <c r="C107" s="51"/>
      <c r="D107" s="51"/>
    </row>
    <row r="108" ht="18">
      <c r="C108" s="45"/>
    </row>
    <row r="109" ht="18">
      <c r="C109" s="44"/>
    </row>
  </sheetData>
  <sheetProtection password="CDF6" sheet="1" objects="1" scenarios="1"/>
  <mergeCells count="4">
    <mergeCell ref="A107:D107"/>
    <mergeCell ref="C95:D95"/>
    <mergeCell ref="C96:D96"/>
    <mergeCell ref="C97:D97"/>
  </mergeCells>
  <printOptions horizontalCentered="1" verticalCentered="1"/>
  <pageMargins left="0.5905511811023623" right="0.3937007874015748" top="0.3937007874015748" bottom="0.3937007874015748" header="0" footer="0"/>
  <pageSetup fitToHeight="3" horizontalDpi="1200" verticalDpi="1200" orientation="portrait" scale="73" r:id="rId1"/>
  <rowBreaks count="2" manualBreakCount="2">
    <brk id="28" min="2" max="4" man="1"/>
    <brk id="62" min="2" max="4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2005-02-21T14:39:37Z</dcterms:created>
  <dcterms:modified xsi:type="dcterms:W3CDTF">2020-03-06T16:32:12Z</dcterms:modified>
  <cp:category/>
  <cp:version/>
  <cp:contentType/>
  <cp:contentStatus/>
</cp:coreProperties>
</file>